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Z:\E - NIA Programme\01. Archive\01. Non Project\Reports IFI LCNF &amp; NIA\Regulatory Reports\2020_21\E6\TOUCAN\"/>
    </mc:Choice>
  </mc:AlternateContent>
  <xr:revisionPtr revIDLastSave="0" documentId="13_ncr:1_{D97A8CB1-EF89-4F9F-BB61-984E75CF324E}" xr6:coauthVersionLast="41" xr6:coauthVersionMax="41" xr10:uidLastSave="{00000000-0000-0000-0000-000000000000}"/>
  <bookViews>
    <workbookView xWindow="-120" yWindow="-120" windowWidth="25440" windowHeight="15390" tabRatio="779" firstSheet="1" activeTab="4" xr2:uid="{00000000-000D-0000-FFFF-FFFF00000000}"/>
  </bookViews>
  <sheets>
    <sheet name="version control" sheetId="30" r:id="rId1"/>
    <sheet name="Guidance" sheetId="28" r:id="rId2"/>
    <sheet name="Option summary" sheetId="29" r:id="rId3"/>
    <sheet name="Fixed data" sheetId="20" r:id="rId4"/>
    <sheet name="Baseline Workings" sheetId="27" r:id="rId5"/>
    <sheet name="Option 1 (Baseline)" sheetId="33" r:id="rId6"/>
    <sheet name="Option 2" sheetId="34" r:id="rId7"/>
    <sheet name="Option 2 Workings" sheetId="32" r:id="rId8"/>
  </sheets>
  <definedNames>
    <definedName name="_xlnm.Print_Area" localSheetId="5">'Option 1 (Baseline)'!$A$1:$AB$104</definedName>
    <definedName name="_xlnm.Print_Area" localSheetId="6">'Option 2'!$A$1:$AB$104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8" i="27" l="1"/>
  <c r="J89" i="33" l="1"/>
  <c r="J88" i="33"/>
  <c r="J13" i="33"/>
  <c r="I13" i="33" l="1"/>
  <c r="I89" i="33"/>
  <c r="I88" i="33"/>
  <c r="H67" i="33" l="1"/>
  <c r="H68" i="33"/>
  <c r="H88" i="33"/>
  <c r="H89" i="33"/>
  <c r="H13" i="33"/>
  <c r="F16" i="27"/>
  <c r="E16" i="27"/>
  <c r="G13" i="34" l="1"/>
  <c r="G89" i="33"/>
  <c r="G88" i="33"/>
  <c r="G68" i="33"/>
  <c r="G67" i="33"/>
  <c r="G13" i="33"/>
  <c r="C29" i="29"/>
  <c r="C28" i="29"/>
  <c r="BD79" i="34"/>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c r="BA25" i="34"/>
  <c r="BA26" i="34"/>
  <c r="AZ25" i="34"/>
  <c r="AZ26" i="34" s="1"/>
  <c r="AY25" i="34"/>
  <c r="AY26" i="34" s="1"/>
  <c r="AX25" i="34"/>
  <c r="AX26" i="34" s="1"/>
  <c r="AW25" i="34"/>
  <c r="AV25" i="34"/>
  <c r="AU25" i="34"/>
  <c r="AT25" i="34"/>
  <c r="AS25" i="34"/>
  <c r="AR25" i="34"/>
  <c r="AQ25" i="34"/>
  <c r="AP25" i="34"/>
  <c r="AO25" i="34"/>
  <c r="AN25" i="34"/>
  <c r="AM25" i="34"/>
  <c r="AL25" i="34"/>
  <c r="AK25" i="34"/>
  <c r="AJ25" i="34"/>
  <c r="AI25" i="34"/>
  <c r="AI26" i="34" s="1"/>
  <c r="AI28" i="34" s="1"/>
  <c r="AH25" i="34"/>
  <c r="AG25" i="34"/>
  <c r="AF25" i="34"/>
  <c r="AE25" i="34"/>
  <c r="AD25" i="34"/>
  <c r="AC25" i="34"/>
  <c r="AB25" i="34"/>
  <c r="AA25" i="34"/>
  <c r="Z25" i="34"/>
  <c r="Y25" i="34"/>
  <c r="X25" i="34"/>
  <c r="W25" i="34"/>
  <c r="W26" i="34" s="1"/>
  <c r="V25" i="34"/>
  <c r="U25" i="34"/>
  <c r="T25" i="34"/>
  <c r="S25" i="34"/>
  <c r="R25" i="34"/>
  <c r="Q25" i="34"/>
  <c r="P25" i="34"/>
  <c r="O25" i="34"/>
  <c r="N25" i="34"/>
  <c r="M25" i="34"/>
  <c r="L25" i="34"/>
  <c r="K25" i="34"/>
  <c r="K26" i="34" s="1"/>
  <c r="K28" i="34" s="1"/>
  <c r="AU36" i="34" s="1"/>
  <c r="J25" i="34"/>
  <c r="I25" i="34"/>
  <c r="I26" i="34" s="1"/>
  <c r="H25" i="34"/>
  <c r="G25" i="34"/>
  <c r="F25" i="34"/>
  <c r="E25" i="34"/>
  <c r="AW18" i="34"/>
  <c r="AW26" i="34" s="1"/>
  <c r="AW28" i="34" s="1"/>
  <c r="AV18" i="34"/>
  <c r="AU18" i="34"/>
  <c r="AU26" i="34" s="1"/>
  <c r="AU28" i="34" s="1"/>
  <c r="AT18" i="34"/>
  <c r="AS18" i="34"/>
  <c r="AR18" i="34"/>
  <c r="AQ18" i="34"/>
  <c r="AP18" i="34"/>
  <c r="AO18" i="34"/>
  <c r="AN18" i="34"/>
  <c r="AM18" i="34"/>
  <c r="AL18" i="34"/>
  <c r="AK18" i="34"/>
  <c r="AJ18" i="34"/>
  <c r="AI18" i="34"/>
  <c r="AH18" i="34"/>
  <c r="AG18" i="34"/>
  <c r="AG26" i="34" s="1"/>
  <c r="AF18" i="34"/>
  <c r="AE18" i="34"/>
  <c r="AD18" i="34"/>
  <c r="AC18" i="34"/>
  <c r="AB18" i="34"/>
  <c r="AA18" i="34"/>
  <c r="AA26" i="34" s="1"/>
  <c r="Z18" i="34"/>
  <c r="Y18" i="34"/>
  <c r="X18" i="34"/>
  <c r="X26" i="34" s="1"/>
  <c r="W18" i="34"/>
  <c r="V18" i="34"/>
  <c r="U18" i="34"/>
  <c r="T18" i="34"/>
  <c r="S18" i="34"/>
  <c r="R18" i="34"/>
  <c r="Q18" i="34"/>
  <c r="P18" i="34"/>
  <c r="P26" i="34" s="1"/>
  <c r="P28" i="34" s="1"/>
  <c r="O18" i="34"/>
  <c r="N18" i="34"/>
  <c r="M18" i="34"/>
  <c r="L18" i="34"/>
  <c r="K18" i="34"/>
  <c r="J18" i="34"/>
  <c r="I18" i="34"/>
  <c r="H18" i="34"/>
  <c r="H26" i="34" s="1"/>
  <c r="G18" i="34"/>
  <c r="F18" i="34"/>
  <c r="E18" i="34"/>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c r="BC25" i="33"/>
  <c r="BC26" i="33"/>
  <c r="BB25" i="33"/>
  <c r="BB26" i="33"/>
  <c r="BA25" i="33"/>
  <c r="BA26" i="33" s="1"/>
  <c r="AZ25" i="33"/>
  <c r="AZ26" i="33" s="1"/>
  <c r="AY25" i="33"/>
  <c r="AY26" i="33" s="1"/>
  <c r="AX25" i="33"/>
  <c r="AX26" i="33"/>
  <c r="AW25" i="33"/>
  <c r="AV25" i="33"/>
  <c r="AU25" i="33"/>
  <c r="AT25" i="33"/>
  <c r="AS25" i="33"/>
  <c r="AR25" i="33"/>
  <c r="AQ25" i="33"/>
  <c r="AP25" i="33"/>
  <c r="AO25" i="33"/>
  <c r="AN25" i="33"/>
  <c r="AM25" i="33"/>
  <c r="AL25" i="33"/>
  <c r="AK25" i="33"/>
  <c r="AJ25" i="33"/>
  <c r="AI25" i="33"/>
  <c r="AH25" i="33"/>
  <c r="AH26" i="33" s="1"/>
  <c r="AG25" i="33"/>
  <c r="AF25" i="33"/>
  <c r="AE25" i="33"/>
  <c r="AD25" i="33"/>
  <c r="AC25" i="33"/>
  <c r="AB25" i="33"/>
  <c r="AA25" i="33"/>
  <c r="Z25" i="33"/>
  <c r="Y25" i="33"/>
  <c r="X25" i="33"/>
  <c r="X26" i="33" s="1"/>
  <c r="W25" i="33"/>
  <c r="V25" i="33"/>
  <c r="U25" i="33"/>
  <c r="T25" i="33"/>
  <c r="S25" i="33"/>
  <c r="R25" i="33"/>
  <c r="Q25" i="33"/>
  <c r="P25" i="33"/>
  <c r="O25" i="33"/>
  <c r="N25" i="33"/>
  <c r="M25" i="33"/>
  <c r="L25" i="33"/>
  <c r="K25" i="33"/>
  <c r="J25" i="33"/>
  <c r="J26" i="33" s="1"/>
  <c r="I25" i="33"/>
  <c r="H25" i="33"/>
  <c r="G25" i="33"/>
  <c r="F25" i="33"/>
  <c r="E25" i="33"/>
  <c r="AW18" i="33"/>
  <c r="AV18" i="33"/>
  <c r="AU18" i="33"/>
  <c r="AT18" i="33"/>
  <c r="AS18" i="33"/>
  <c r="AR18" i="33"/>
  <c r="AQ18" i="33"/>
  <c r="AP18" i="33"/>
  <c r="AO18" i="33"/>
  <c r="AO26" i="33" s="1"/>
  <c r="AN18" i="33"/>
  <c r="AM18" i="33"/>
  <c r="AM26" i="33" s="1"/>
  <c r="AL18" i="33"/>
  <c r="AK18" i="33"/>
  <c r="AJ18" i="33"/>
  <c r="AI18" i="33"/>
  <c r="AH18" i="33"/>
  <c r="AG18" i="33"/>
  <c r="AF18" i="33"/>
  <c r="AE18" i="33"/>
  <c r="AD18" i="33"/>
  <c r="AC18" i="33"/>
  <c r="AB18" i="33"/>
  <c r="AA18" i="33"/>
  <c r="Z18" i="33"/>
  <c r="Y18" i="33"/>
  <c r="Y26" i="33" s="1"/>
  <c r="X18" i="33"/>
  <c r="W18" i="33"/>
  <c r="V18" i="33"/>
  <c r="U18" i="33"/>
  <c r="U26" i="33" s="1"/>
  <c r="T18" i="33"/>
  <c r="S18" i="33"/>
  <c r="R18" i="33"/>
  <c r="R26" i="33" s="1"/>
  <c r="R28" i="33" s="1"/>
  <c r="Q18" i="33"/>
  <c r="P18" i="33"/>
  <c r="O18" i="33"/>
  <c r="N18" i="33"/>
  <c r="N26" i="33" s="1"/>
  <c r="N28" i="33" s="1"/>
  <c r="M18" i="33"/>
  <c r="L18" i="33"/>
  <c r="K18" i="33"/>
  <c r="J18" i="33"/>
  <c r="I18" i="33"/>
  <c r="I26" i="33" s="1"/>
  <c r="I28" i="33" s="1"/>
  <c r="H18" i="33"/>
  <c r="G18" i="33"/>
  <c r="F18" i="33"/>
  <c r="E18" i="33"/>
  <c r="I5" i="20"/>
  <c r="F69" i="34" s="1"/>
  <c r="J5" i="20"/>
  <c r="K5" i="20"/>
  <c r="H69" i="33" s="1"/>
  <c r="L5" i="20"/>
  <c r="I69" i="33"/>
  <c r="M5" i="20"/>
  <c r="J69" i="34" s="1"/>
  <c r="N5" i="20"/>
  <c r="O5" i="20"/>
  <c r="P5" i="20"/>
  <c r="Q5" i="20"/>
  <c r="N69" i="33"/>
  <c r="R5" i="20"/>
  <c r="S5" i="20"/>
  <c r="T5" i="20"/>
  <c r="U5" i="20"/>
  <c r="R69" i="34"/>
  <c r="V5" i="20"/>
  <c r="W5" i="20"/>
  <c r="T69" i="33" s="1"/>
  <c r="X5" i="20"/>
  <c r="U69" i="33"/>
  <c r="Y5" i="20"/>
  <c r="V69" i="34"/>
  <c r="Z5" i="20"/>
  <c r="AA5" i="20"/>
  <c r="X69" i="33" s="1"/>
  <c r="AB5" i="20"/>
  <c r="Y69" i="34" s="1"/>
  <c r="AC5" i="20"/>
  <c r="Z69" i="33" s="1"/>
  <c r="AD5" i="20"/>
  <c r="AA69" i="34" s="1"/>
  <c r="AE5" i="20"/>
  <c r="AF5" i="20"/>
  <c r="AG5" i="20"/>
  <c r="AH5" i="20"/>
  <c r="AE69" i="34" s="1"/>
  <c r="AI5" i="20"/>
  <c r="AF69" i="33"/>
  <c r="AJ5" i="20"/>
  <c r="AG69" i="33"/>
  <c r="AK5" i="20"/>
  <c r="AH69" i="33" s="1"/>
  <c r="AL5" i="20"/>
  <c r="AI69" i="34" s="1"/>
  <c r="AM5" i="20"/>
  <c r="AN5" i="20"/>
  <c r="AO5" i="20"/>
  <c r="AP5" i="20"/>
  <c r="AM69" i="33" s="1"/>
  <c r="AQ5" i="20"/>
  <c r="AR5" i="20"/>
  <c r="AS5" i="20"/>
  <c r="AP69" i="34"/>
  <c r="AT5" i="20"/>
  <c r="AQ69" i="34"/>
  <c r="AU5" i="20"/>
  <c r="AR69" i="33" s="1"/>
  <c r="AR69" i="34"/>
  <c r="AV5" i="20"/>
  <c r="AS69" i="33"/>
  <c r="AW5" i="20"/>
  <c r="AT69" i="34" s="1"/>
  <c r="AX5" i="20"/>
  <c r="AY5" i="20"/>
  <c r="AZ5" i="20"/>
  <c r="BA5" i="20"/>
  <c r="AX69" i="33" s="1"/>
  <c r="BB5" i="20"/>
  <c r="BC5" i="20"/>
  <c r="AZ69" i="34" s="1"/>
  <c r="BD5" i="20"/>
  <c r="BE5" i="20"/>
  <c r="BB69" i="34" s="1"/>
  <c r="BF5" i="20"/>
  <c r="BC69" i="34" s="1"/>
  <c r="BG5" i="20"/>
  <c r="BD69" i="34"/>
  <c r="H5" i="20"/>
  <c r="G11" i="20"/>
  <c r="G10" i="20"/>
  <c r="J71" i="34" s="1"/>
  <c r="BB71" i="33"/>
  <c r="G9" i="20"/>
  <c r="X70" i="34" s="1"/>
  <c r="G8" i="20"/>
  <c r="V68" i="33" s="1"/>
  <c r="G7" i="20"/>
  <c r="G6" i="20"/>
  <c r="BB65" i="33"/>
  <c r="AP12" i="20"/>
  <c r="D34" i="20"/>
  <c r="J65" i="33"/>
  <c r="F71" i="33"/>
  <c r="J28" i="33"/>
  <c r="S35" i="33" s="1"/>
  <c r="P26" i="33"/>
  <c r="AB26" i="33"/>
  <c r="AH28" i="33"/>
  <c r="AN26" i="33"/>
  <c r="AN28" i="33"/>
  <c r="AP26" i="33"/>
  <c r="AP28" i="33" s="1"/>
  <c r="O26" i="33"/>
  <c r="AE26" i="33"/>
  <c r="AT65" i="33"/>
  <c r="I28" i="34"/>
  <c r="S26" i="34"/>
  <c r="S28" i="34" s="1"/>
  <c r="Y26" i="34"/>
  <c r="Y28" i="34"/>
  <c r="Y29" i="34"/>
  <c r="AA28" i="34"/>
  <c r="AG28" i="34"/>
  <c r="AQ26" i="34"/>
  <c r="AM28" i="33"/>
  <c r="AM29" i="33" s="1"/>
  <c r="E65" i="33"/>
  <c r="AB65" i="33"/>
  <c r="W70" i="34"/>
  <c r="K70" i="34"/>
  <c r="M72" i="34"/>
  <c r="N70" i="33"/>
  <c r="Z70" i="33"/>
  <c r="AN65" i="34"/>
  <c r="I69" i="34"/>
  <c r="AZ65" i="34"/>
  <c r="AX71" i="34"/>
  <c r="E69" i="33"/>
  <c r="E26" i="33"/>
  <c r="E28" i="33" s="1"/>
  <c r="Q26" i="33"/>
  <c r="Q28" i="33"/>
  <c r="S42" i="33" s="1"/>
  <c r="AT42" i="33"/>
  <c r="U28" i="33"/>
  <c r="AC26" i="33"/>
  <c r="AG26" i="33"/>
  <c r="AO28" i="33"/>
  <c r="AS26" i="33"/>
  <c r="AS28" i="33"/>
  <c r="AU26" i="33"/>
  <c r="AU29" i="33" s="1"/>
  <c r="AU28" i="33"/>
  <c r="AW26" i="33"/>
  <c r="AX39" i="33"/>
  <c r="X28" i="33"/>
  <c r="AO49" i="33" s="1"/>
  <c r="AL26" i="33"/>
  <c r="AL28" i="33" s="1"/>
  <c r="F65" i="33"/>
  <c r="W65" i="33"/>
  <c r="AF65" i="33"/>
  <c r="AU65" i="33"/>
  <c r="R69" i="33"/>
  <c r="AL69" i="33"/>
  <c r="AP69" i="33"/>
  <c r="V70" i="33"/>
  <c r="AX70" i="33"/>
  <c r="R71" i="33"/>
  <c r="F26" i="34"/>
  <c r="F28" i="34"/>
  <c r="H28" i="34"/>
  <c r="AY33" i="34" s="1"/>
  <c r="R26" i="34"/>
  <c r="R28" i="34" s="1"/>
  <c r="R29" i="34"/>
  <c r="T26" i="34"/>
  <c r="T28" i="34"/>
  <c r="T29" i="34"/>
  <c r="X71" i="34"/>
  <c r="AD26" i="34"/>
  <c r="AD28" i="34" s="1"/>
  <c r="AF26" i="34"/>
  <c r="AP26" i="34"/>
  <c r="AR26" i="34"/>
  <c r="AC26" i="34"/>
  <c r="AC28" i="34" s="1"/>
  <c r="O26" i="34"/>
  <c r="W28" i="34"/>
  <c r="AM26" i="34"/>
  <c r="AM28" i="34"/>
  <c r="AM29" i="34" s="1"/>
  <c r="AU29" i="34"/>
  <c r="X28" i="34"/>
  <c r="AN26" i="34"/>
  <c r="AN28" i="34"/>
  <c r="BA69" i="34"/>
  <c r="BA69" i="33"/>
  <c r="AO69" i="34"/>
  <c r="AO69" i="33"/>
  <c r="AC69" i="34"/>
  <c r="AC69" i="33"/>
  <c r="AQ68" i="33"/>
  <c r="AR71" i="33"/>
  <c r="AD65" i="34"/>
  <c r="K68" i="34"/>
  <c r="I70" i="34"/>
  <c r="AR68" i="33"/>
  <c r="L68" i="34"/>
  <c r="AY65" i="34"/>
  <c r="AM65" i="34"/>
  <c r="AA65" i="34"/>
  <c r="O65" i="34"/>
  <c r="AY65" i="33"/>
  <c r="AM65" i="33"/>
  <c r="AA65" i="33"/>
  <c r="O65" i="33"/>
  <c r="AX65" i="34"/>
  <c r="AL65" i="34"/>
  <c r="Z65" i="34"/>
  <c r="N65" i="34"/>
  <c r="AX65" i="33"/>
  <c r="AL65" i="33"/>
  <c r="Z65" i="33"/>
  <c r="N65" i="33"/>
  <c r="AW65" i="34"/>
  <c r="AK65" i="34"/>
  <c r="Y65" i="34"/>
  <c r="M65" i="34"/>
  <c r="AW65" i="33"/>
  <c r="AK65" i="33"/>
  <c r="Y65" i="33"/>
  <c r="M65" i="33"/>
  <c r="AV65" i="34"/>
  <c r="AJ65" i="34"/>
  <c r="X65" i="34"/>
  <c r="L65" i="34"/>
  <c r="AV65" i="33"/>
  <c r="AJ65" i="33"/>
  <c r="X65" i="33"/>
  <c r="L65" i="33"/>
  <c r="AU65" i="34"/>
  <c r="AI65" i="34"/>
  <c r="W65" i="34"/>
  <c r="K65" i="34"/>
  <c r="AT65" i="34"/>
  <c r="AH65" i="34"/>
  <c r="V65" i="34"/>
  <c r="J65" i="34"/>
  <c r="AS65" i="34"/>
  <c r="AG65" i="34"/>
  <c r="U65" i="34"/>
  <c r="I65" i="34"/>
  <c r="AS65" i="33"/>
  <c r="BD65" i="34"/>
  <c r="AR65" i="34"/>
  <c r="AF65" i="34"/>
  <c r="T65" i="34"/>
  <c r="H65" i="34"/>
  <c r="BC65" i="34"/>
  <c r="AQ65" i="34"/>
  <c r="AE65" i="34"/>
  <c r="S65" i="34"/>
  <c r="G65" i="34"/>
  <c r="BC65" i="33"/>
  <c r="AQ65" i="33"/>
  <c r="AE65" i="33"/>
  <c r="S65" i="33"/>
  <c r="G65" i="33"/>
  <c r="AM69" i="34"/>
  <c r="O69" i="34"/>
  <c r="H65" i="33"/>
  <c r="AC65" i="33"/>
  <c r="AZ65" i="33"/>
  <c r="J68" i="33"/>
  <c r="AT68" i="33"/>
  <c r="G71" i="33"/>
  <c r="BC71" i="33"/>
  <c r="AO65" i="34"/>
  <c r="M68" i="34"/>
  <c r="L70" i="34"/>
  <c r="I65" i="33"/>
  <c r="AD65" i="33"/>
  <c r="BA65" i="33"/>
  <c r="R68" i="33"/>
  <c r="BB68" i="33"/>
  <c r="H71" i="33"/>
  <c r="BD71" i="33"/>
  <c r="AP65" i="34"/>
  <c r="W68" i="34"/>
  <c r="W71" i="34"/>
  <c r="AK69" i="33"/>
  <c r="X68" i="34"/>
  <c r="AT70" i="34"/>
  <c r="AH70" i="34"/>
  <c r="V70" i="34"/>
  <c r="J70" i="34"/>
  <c r="AI70" i="34"/>
  <c r="U70" i="34"/>
  <c r="H70" i="34"/>
  <c r="AS70" i="33"/>
  <c r="AG70" i="33"/>
  <c r="U70" i="33"/>
  <c r="AU70" i="34"/>
  <c r="AG70" i="34"/>
  <c r="T70" i="34"/>
  <c r="G70" i="34"/>
  <c r="BD70" i="33"/>
  <c r="AR70" i="33"/>
  <c r="T70" i="33"/>
  <c r="H70" i="33"/>
  <c r="AS70" i="34"/>
  <c r="AF70" i="34"/>
  <c r="S70" i="34"/>
  <c r="F70" i="34"/>
  <c r="AQ70" i="33"/>
  <c r="AE70" i="33"/>
  <c r="S70" i="33"/>
  <c r="G70" i="33"/>
  <c r="AR70" i="34"/>
  <c r="AE70" i="34"/>
  <c r="E70" i="34"/>
  <c r="BB70" i="33"/>
  <c r="AP70" i="33"/>
  <c r="AD70" i="33"/>
  <c r="R70" i="33"/>
  <c r="F70" i="33"/>
  <c r="AQ70" i="34"/>
  <c r="AD70" i="34"/>
  <c r="Q70" i="34"/>
  <c r="BA70" i="33"/>
  <c r="AO70" i="33"/>
  <c r="AC70" i="33"/>
  <c r="E70" i="33"/>
  <c r="BC70" i="34"/>
  <c r="AP70" i="34"/>
  <c r="AC70" i="34"/>
  <c r="P70" i="34"/>
  <c r="AZ70" i="33"/>
  <c r="AB70" i="33"/>
  <c r="P70" i="33"/>
  <c r="BB70" i="34"/>
  <c r="AO70" i="34"/>
  <c r="AB70" i="34"/>
  <c r="O70" i="34"/>
  <c r="AM70" i="33"/>
  <c r="AA70" i="33"/>
  <c r="O70" i="33"/>
  <c r="BA70" i="34"/>
  <c r="AN70" i="34"/>
  <c r="AA70" i="34"/>
  <c r="AZ70" i="34"/>
  <c r="AM70" i="34"/>
  <c r="Z70" i="34"/>
  <c r="M70" i="34"/>
  <c r="AW70" i="33"/>
  <c r="AK70" i="33"/>
  <c r="M70" i="33"/>
  <c r="AV69" i="33"/>
  <c r="AJ69" i="33"/>
  <c r="L69" i="33"/>
  <c r="L69" i="34"/>
  <c r="K65" i="33"/>
  <c r="AG65" i="33"/>
  <c r="BD65" i="33"/>
  <c r="T68" i="33"/>
  <c r="BD68" i="33"/>
  <c r="AH70" i="33"/>
  <c r="E65" i="34"/>
  <c r="BA65" i="34"/>
  <c r="Y68" i="34"/>
  <c r="X69" i="34"/>
  <c r="Y70" i="34"/>
  <c r="M69" i="33"/>
  <c r="M69" i="34"/>
  <c r="P65" i="33"/>
  <c r="AH65" i="33"/>
  <c r="AA69" i="33"/>
  <c r="AY69" i="33"/>
  <c r="AI70" i="33"/>
  <c r="T71" i="33"/>
  <c r="F65" i="34"/>
  <c r="BB65" i="34"/>
  <c r="AI68" i="34"/>
  <c r="AJ70" i="34"/>
  <c r="AJ71" i="34"/>
  <c r="AR26" i="33"/>
  <c r="AR28" i="33" s="1"/>
  <c r="AJ70" i="33"/>
  <c r="AD71" i="33"/>
  <c r="Z72" i="33"/>
  <c r="AV26" i="34"/>
  <c r="AV28" i="34"/>
  <c r="P65" i="34"/>
  <c r="AJ68" i="34"/>
  <c r="AJ69" i="34"/>
  <c r="AK70" i="34"/>
  <c r="AK71" i="34"/>
  <c r="Y69" i="33"/>
  <c r="BC68" i="33"/>
  <c r="AW72" i="33"/>
  <c r="W72" i="33"/>
  <c r="T72" i="34"/>
  <c r="BB72" i="33"/>
  <c r="V69" i="33"/>
  <c r="J69" i="33"/>
  <c r="AI65" i="33"/>
  <c r="R65" i="33"/>
  <c r="AN65" i="33"/>
  <c r="AL70" i="33"/>
  <c r="AE71" i="33"/>
  <c r="Q65" i="34"/>
  <c r="AK68" i="34"/>
  <c r="AK69" i="34"/>
  <c r="AL70" i="34"/>
  <c r="AL71" i="34"/>
  <c r="AF26" i="33"/>
  <c r="AU69" i="34"/>
  <c r="AU69" i="33"/>
  <c r="AH69" i="34"/>
  <c r="Y28" i="33"/>
  <c r="T65" i="33"/>
  <c r="AO65" i="33"/>
  <c r="AF68" i="33"/>
  <c r="J70" i="33"/>
  <c r="AT70" i="33"/>
  <c r="AF71" i="33"/>
  <c r="R65" i="34"/>
  <c r="AV68" i="34"/>
  <c r="AV69" i="34"/>
  <c r="AW70" i="34"/>
  <c r="AW69" i="33"/>
  <c r="T26" i="33"/>
  <c r="T28" i="33" s="1"/>
  <c r="AU45" i="33" s="1"/>
  <c r="BC71" i="34"/>
  <c r="BB71" i="34"/>
  <c r="AP71" i="34"/>
  <c r="AD71" i="34"/>
  <c r="R71" i="34"/>
  <c r="F71" i="34"/>
  <c r="AW71" i="34"/>
  <c r="V71" i="34"/>
  <c r="I71" i="34"/>
  <c r="BA71" i="33"/>
  <c r="AO71" i="33"/>
  <c r="AC71" i="33"/>
  <c r="Q71" i="33"/>
  <c r="AV71" i="34"/>
  <c r="AH71" i="34"/>
  <c r="U71" i="34"/>
  <c r="H71" i="34"/>
  <c r="AZ71" i="33"/>
  <c r="AN71" i="33"/>
  <c r="AB71" i="33"/>
  <c r="P71" i="33"/>
  <c r="AU71" i="34"/>
  <c r="AG71" i="34"/>
  <c r="T71" i="34"/>
  <c r="G71" i="34"/>
  <c r="AY71" i="33"/>
  <c r="AM71" i="33"/>
  <c r="AA71" i="33"/>
  <c r="O71" i="33"/>
  <c r="AT71" i="34"/>
  <c r="AF71" i="34"/>
  <c r="S71" i="34"/>
  <c r="E71" i="34"/>
  <c r="AX71" i="33"/>
  <c r="AL71" i="33"/>
  <c r="Z71" i="33"/>
  <c r="N71" i="33"/>
  <c r="AS71" i="34"/>
  <c r="AE71" i="34"/>
  <c r="Q71" i="34"/>
  <c r="AW71" i="33"/>
  <c r="AK71" i="33"/>
  <c r="Y71" i="33"/>
  <c r="M71" i="33"/>
  <c r="AR71" i="34"/>
  <c r="AC71" i="34"/>
  <c r="P71" i="34"/>
  <c r="AV71" i="33"/>
  <c r="AJ71" i="33"/>
  <c r="X71" i="33"/>
  <c r="L71" i="33"/>
  <c r="AO71" i="34"/>
  <c r="AB71" i="34"/>
  <c r="O71" i="34"/>
  <c r="AU71" i="33"/>
  <c r="AI71" i="33"/>
  <c r="W71" i="33"/>
  <c r="K71" i="33"/>
  <c r="BD71" i="34"/>
  <c r="AN71" i="34"/>
  <c r="AA71" i="34"/>
  <c r="N71" i="34"/>
  <c r="AT71" i="33"/>
  <c r="AH71" i="33"/>
  <c r="V71" i="33"/>
  <c r="J71" i="33"/>
  <c r="BA71" i="34"/>
  <c r="AM71" i="34"/>
  <c r="Z71" i="34"/>
  <c r="M71" i="34"/>
  <c r="AS71" i="33"/>
  <c r="AG71" i="33"/>
  <c r="U71" i="33"/>
  <c r="I71" i="33"/>
  <c r="W26" i="33"/>
  <c r="W28" i="33" s="1"/>
  <c r="BA48" i="33" s="1"/>
  <c r="Q65" i="33"/>
  <c r="U65" i="33"/>
  <c r="AP65" i="33"/>
  <c r="AH68" i="33"/>
  <c r="K70" i="33"/>
  <c r="AU70" i="33"/>
  <c r="AP71" i="33"/>
  <c r="AB65" i="34"/>
  <c r="AW68" i="34"/>
  <c r="AW69" i="34"/>
  <c r="AX70" i="34"/>
  <c r="AY71" i="34"/>
  <c r="BB68" i="34"/>
  <c r="AP68" i="34"/>
  <c r="AU68" i="34"/>
  <c r="AH68" i="34"/>
  <c r="V68" i="34"/>
  <c r="J68" i="34"/>
  <c r="BA68" i="33"/>
  <c r="AO68" i="33"/>
  <c r="AC68" i="33"/>
  <c r="Q68" i="33"/>
  <c r="AT68" i="34"/>
  <c r="AG68" i="34"/>
  <c r="U68" i="34"/>
  <c r="I68" i="34"/>
  <c r="AZ68" i="33"/>
  <c r="AN68" i="33"/>
  <c r="AB68" i="33"/>
  <c r="P68" i="33"/>
  <c r="AS68" i="34"/>
  <c r="AF68" i="34"/>
  <c r="T68" i="34"/>
  <c r="H68" i="34"/>
  <c r="AY68" i="33"/>
  <c r="AM68" i="33"/>
  <c r="AA68" i="33"/>
  <c r="O68" i="33"/>
  <c r="AR68" i="34"/>
  <c r="AE68" i="34"/>
  <c r="S68" i="34"/>
  <c r="G68" i="34"/>
  <c r="AX68" i="33"/>
  <c r="AL68" i="33"/>
  <c r="Z68" i="33"/>
  <c r="N68" i="33"/>
  <c r="AW68" i="33"/>
  <c r="BD68" i="34"/>
  <c r="AQ68" i="34"/>
  <c r="AD68" i="34"/>
  <c r="R68" i="34"/>
  <c r="F68" i="34"/>
  <c r="AK68" i="33"/>
  <c r="Y68" i="33"/>
  <c r="M68" i="33"/>
  <c r="BC68" i="34"/>
  <c r="AO68" i="34"/>
  <c r="AC68" i="34"/>
  <c r="Q68" i="34"/>
  <c r="E68" i="34"/>
  <c r="AV68" i="33"/>
  <c r="AJ68" i="33"/>
  <c r="X68" i="33"/>
  <c r="L68" i="33"/>
  <c r="BA68" i="34"/>
  <c r="AN68" i="34"/>
  <c r="AB68" i="34"/>
  <c r="P68" i="34"/>
  <c r="AU68" i="33"/>
  <c r="AI68" i="33"/>
  <c r="W68" i="33"/>
  <c r="K68" i="33"/>
  <c r="AZ68" i="34"/>
  <c r="AM68" i="34"/>
  <c r="AA68" i="34"/>
  <c r="O68" i="34"/>
  <c r="AY68" i="34"/>
  <c r="AL68" i="34"/>
  <c r="Z68" i="34"/>
  <c r="N68" i="34"/>
  <c r="AS68" i="33"/>
  <c r="AG68" i="33"/>
  <c r="U68" i="33"/>
  <c r="I68" i="33"/>
  <c r="H26" i="33"/>
  <c r="H28" i="33"/>
  <c r="S68" i="33"/>
  <c r="AT69" i="33"/>
  <c r="AM66" i="33"/>
  <c r="V65" i="33"/>
  <c r="AR65" i="33"/>
  <c r="AP68" i="33"/>
  <c r="O69" i="33"/>
  <c r="L70" i="33"/>
  <c r="AV70" i="33"/>
  <c r="AQ71" i="33"/>
  <c r="AC65" i="34"/>
  <c r="AX68" i="34"/>
  <c r="AY69" i="34"/>
  <c r="AY70" i="34"/>
  <c r="AZ71" i="34"/>
  <c r="AL69" i="34"/>
  <c r="Z69" i="34"/>
  <c r="N69" i="34"/>
  <c r="V26" i="33"/>
  <c r="AT26" i="33"/>
  <c r="AT28" i="33"/>
  <c r="AW67" i="33"/>
  <c r="J26" i="34"/>
  <c r="V26" i="34"/>
  <c r="V28" i="34"/>
  <c r="AH26" i="34"/>
  <c r="AH28" i="34" s="1"/>
  <c r="AT26" i="34"/>
  <c r="AT28" i="34" s="1"/>
  <c r="M26" i="34"/>
  <c r="AK26" i="34"/>
  <c r="AK28" i="34"/>
  <c r="AE69" i="33"/>
  <c r="AQ69" i="33"/>
  <c r="BC69" i="33"/>
  <c r="L26" i="34"/>
  <c r="L28" i="34" s="1"/>
  <c r="AJ26" i="34"/>
  <c r="AJ28" i="34"/>
  <c r="AJ29" i="34" s="1"/>
  <c r="BD67" i="34"/>
  <c r="BD69" i="33"/>
  <c r="I67" i="34"/>
  <c r="N26" i="34"/>
  <c r="N28" i="34"/>
  <c r="N29" i="34"/>
  <c r="Z26" i="34"/>
  <c r="Z28" i="34"/>
  <c r="AL26" i="34"/>
  <c r="AL28" i="34" s="1"/>
  <c r="AL29" i="34"/>
  <c r="AT67" i="34"/>
  <c r="AM66" i="34"/>
  <c r="L26" i="33"/>
  <c r="L28" i="33"/>
  <c r="AJ26" i="33"/>
  <c r="AJ28" i="33" s="1"/>
  <c r="AV26" i="33"/>
  <c r="AV28" i="33"/>
  <c r="BB67" i="33"/>
  <c r="K67" i="34"/>
  <c r="AI67" i="34"/>
  <c r="M26" i="33"/>
  <c r="M28" i="33"/>
  <c r="M29" i="33"/>
  <c r="AK26" i="33"/>
  <c r="AK28" i="33" s="1"/>
  <c r="AB26" i="34"/>
  <c r="AE26" i="34"/>
  <c r="L67" i="34"/>
  <c r="AF69" i="34"/>
  <c r="AS69" i="34"/>
  <c r="Z26" i="33"/>
  <c r="Z28" i="33"/>
  <c r="Z29" i="33"/>
  <c r="Q26" i="34"/>
  <c r="Q28" i="34"/>
  <c r="AO26" i="34"/>
  <c r="Y67" i="34"/>
  <c r="AK67" i="34"/>
  <c r="AW67" i="34"/>
  <c r="T69" i="34"/>
  <c r="AG69" i="34"/>
  <c r="AD26" i="33"/>
  <c r="AD28" i="33"/>
  <c r="AX55" i="33" s="1"/>
  <c r="I67" i="33"/>
  <c r="AG67" i="33"/>
  <c r="U26" i="34"/>
  <c r="U28" i="34"/>
  <c r="U29" i="34"/>
  <c r="AS26" i="34"/>
  <c r="Z67" i="34"/>
  <c r="H69" i="34"/>
  <c r="U69" i="34"/>
  <c r="E26" i="34"/>
  <c r="E28" i="34" s="1"/>
  <c r="G30" i="34" s="1"/>
  <c r="G26" i="34"/>
  <c r="G28" i="34" s="1"/>
  <c r="C9" i="34"/>
  <c r="J28" i="34"/>
  <c r="J29" i="34"/>
  <c r="AP28" i="34"/>
  <c r="AO28" i="34"/>
  <c r="AM33" i="34"/>
  <c r="AH33" i="34"/>
  <c r="M28" i="34"/>
  <c r="M29" i="34" s="1"/>
  <c r="AX49" i="34"/>
  <c r="AY49" i="34"/>
  <c r="AZ49" i="34"/>
  <c r="BB49" i="34"/>
  <c r="AV29" i="34"/>
  <c r="AQ28" i="34"/>
  <c r="AQ29" i="34"/>
  <c r="F26" i="33"/>
  <c r="F28" i="33" s="1"/>
  <c r="AI31" i="33"/>
  <c r="P28" i="33"/>
  <c r="P29" i="33"/>
  <c r="AR37" i="33"/>
  <c r="P37" i="33"/>
  <c r="AF28" i="33"/>
  <c r="AF29" i="33"/>
  <c r="AW49" i="33"/>
  <c r="AG49" i="33"/>
  <c r="AX49" i="33"/>
  <c r="AH49" i="33"/>
  <c r="AY49" i="33"/>
  <c r="AI49" i="33"/>
  <c r="AZ49" i="33"/>
  <c r="AJ49" i="33"/>
  <c r="BC49" i="33"/>
  <c r="AM49" i="33"/>
  <c r="BD49" i="33"/>
  <c r="AN49" i="33"/>
  <c r="AM45" i="33"/>
  <c r="U45" i="33"/>
  <c r="AT45" i="33"/>
  <c r="AD45" i="33"/>
  <c r="AT39" i="33"/>
  <c r="W39" i="33"/>
  <c r="AW39" i="33"/>
  <c r="AB39" i="33"/>
  <c r="U39" i="33"/>
  <c r="AD42" i="33"/>
  <c r="AM42" i="33"/>
  <c r="AV42" i="33"/>
  <c r="AW42" i="33"/>
  <c r="AZ42" i="33"/>
  <c r="T42" i="33"/>
  <c r="AC42" i="33"/>
  <c r="S26" i="33"/>
  <c r="AA26" i="33"/>
  <c r="AQ26" i="33"/>
  <c r="W29" i="33"/>
  <c r="AI42" i="33"/>
  <c r="AT48" i="33"/>
  <c r="Z39" i="33"/>
  <c r="AH55" i="33"/>
  <c r="AW48" i="33"/>
  <c r="AG48" i="33"/>
  <c r="AX48" i="33"/>
  <c r="AH48" i="33"/>
  <c r="AY48" i="33"/>
  <c r="AI48" i="33"/>
  <c r="AZ48" i="33"/>
  <c r="AJ48" i="33"/>
  <c r="BC48" i="33"/>
  <c r="AM48" i="33"/>
  <c r="BD48" i="33"/>
  <c r="AN48" i="33"/>
  <c r="X48" i="33"/>
  <c r="AB50" i="33"/>
  <c r="AS50" i="33"/>
  <c r="AK49" i="33"/>
  <c r="AD49" i="33"/>
  <c r="S39" i="33"/>
  <c r="AM50" i="33"/>
  <c r="AP39" i="33"/>
  <c r="AC49" i="33"/>
  <c r="AT33" i="33"/>
  <c r="N33" i="33"/>
  <c r="AL55" i="33"/>
  <c r="AV55" i="33"/>
  <c r="AF55" i="33"/>
  <c r="AO55" i="33"/>
  <c r="AJ55" i="33"/>
  <c r="AD48" i="33"/>
  <c r="AR29" i="33"/>
  <c r="K26" i="33"/>
  <c r="AI26" i="33"/>
  <c r="N29" i="33"/>
  <c r="X29" i="33"/>
  <c r="AP42" i="33"/>
  <c r="AP55" i="33"/>
  <c r="AT49" i="33"/>
  <c r="AI55" i="33"/>
  <c r="AQ12" i="20"/>
  <c r="BF12" i="20"/>
  <c r="BD12" i="20"/>
  <c r="D78" i="20"/>
  <c r="B31" i="20"/>
  <c r="BG12" i="20"/>
  <c r="BE12" i="20"/>
  <c r="BC12" i="20"/>
  <c r="BA12" i="20"/>
  <c r="AY12" i="20"/>
  <c r="AW12" i="20"/>
  <c r="AU12" i="20"/>
  <c r="AS12" i="20"/>
  <c r="BB12" i="20"/>
  <c r="AZ12" i="20"/>
  <c r="AX12" i="20"/>
  <c r="AV12" i="20"/>
  <c r="AT12" i="20"/>
  <c r="AR12" i="20"/>
  <c r="AU31" i="33"/>
  <c r="AW31" i="33"/>
  <c r="AD31" i="33"/>
  <c r="U31" i="33"/>
  <c r="L31" i="33"/>
  <c r="AB31" i="33"/>
  <c r="AF31" i="33"/>
  <c r="AY31" i="33"/>
  <c r="X31" i="33"/>
  <c r="AK29" i="33"/>
  <c r="BB48" i="33"/>
  <c r="AI39" i="33"/>
  <c r="AC48" i="33"/>
  <c r="AX42" i="33"/>
  <c r="AL48" i="33"/>
  <c r="AA42" i="33"/>
  <c r="AF48" i="33"/>
  <c r="AV48" i="33"/>
  <c r="AE48" i="33"/>
  <c r="AU48" i="33"/>
  <c r="AB48" i="33"/>
  <c r="AR48" i="33"/>
  <c r="AA48" i="33"/>
  <c r="AQ48" i="33"/>
  <c r="Z48" i="33"/>
  <c r="AP48" i="33"/>
  <c r="Y48" i="33"/>
  <c r="AO48" i="33"/>
  <c r="AZ45" i="33"/>
  <c r="AL29" i="33"/>
  <c r="AS42" i="33"/>
  <c r="AJ42" i="33"/>
  <c r="AG42" i="33"/>
  <c r="AF42" i="33"/>
  <c r="W42" i="33"/>
  <c r="BC42" i="33"/>
  <c r="AK39" i="33"/>
  <c r="Q39" i="33"/>
  <c r="AN39" i="33"/>
  <c r="BC39" i="33"/>
  <c r="AS45" i="33"/>
  <c r="Z45" i="33"/>
  <c r="AP45" i="33"/>
  <c r="AN30" i="33"/>
  <c r="R39" i="33"/>
  <c r="AA33" i="34"/>
  <c r="M33" i="34"/>
  <c r="AG28" i="33"/>
  <c r="AG29" i="33" s="1"/>
  <c r="BA49" i="33"/>
  <c r="BB49" i="33"/>
  <c r="AD50" i="33"/>
  <c r="AL49" i="33"/>
  <c r="AK50" i="33"/>
  <c r="AZ50" i="33"/>
  <c r="AS49" i="33"/>
  <c r="AN29" i="33"/>
  <c r="AF49" i="33"/>
  <c r="AV49" i="33"/>
  <c r="AE49" i="33"/>
  <c r="AU49" i="33"/>
  <c r="AB49" i="33"/>
  <c r="AR49" i="33"/>
  <c r="AA49" i="33"/>
  <c r="AQ49" i="33"/>
  <c r="Z49" i="33"/>
  <c r="AP49" i="33"/>
  <c r="Y49" i="33"/>
  <c r="I33" i="34"/>
  <c r="AT33" i="34"/>
  <c r="R30" i="33"/>
  <c r="M37" i="33"/>
  <c r="AT37" i="33"/>
  <c r="AF37" i="33"/>
  <c r="BD37" i="33"/>
  <c r="AO49" i="34"/>
  <c r="Y49" i="34"/>
  <c r="AP49" i="34"/>
  <c r="AA49" i="34"/>
  <c r="AR49" i="34"/>
  <c r="AB49" i="34"/>
  <c r="AS49" i="34"/>
  <c r="AC49" i="34"/>
  <c r="AU49" i="34"/>
  <c r="AE49" i="34"/>
  <c r="AV49" i="34"/>
  <c r="AF49" i="34"/>
  <c r="AF28" i="34"/>
  <c r="AQ39" i="33"/>
  <c r="BB39" i="33"/>
  <c r="AL39" i="33"/>
  <c r="V39" i="33"/>
  <c r="AU39" i="33"/>
  <c r="AE39" i="33"/>
  <c r="O39" i="33"/>
  <c r="AV39" i="33"/>
  <c r="AF39" i="33"/>
  <c r="P39" i="33"/>
  <c r="AO39" i="33"/>
  <c r="Y39" i="33"/>
  <c r="AZ39" i="33"/>
  <c r="AJ39" i="33"/>
  <c r="T39" i="33"/>
  <c r="AS39" i="33"/>
  <c r="Z42" i="33"/>
  <c r="AY42" i="33"/>
  <c r="AU30" i="33"/>
  <c r="E62" i="33"/>
  <c r="E63" i="33" s="1"/>
  <c r="Y30" i="33"/>
  <c r="Z30" i="33"/>
  <c r="X30" i="33"/>
  <c r="AG30" i="33"/>
  <c r="AL30" i="33"/>
  <c r="F30" i="33"/>
  <c r="F60" i="33" s="1"/>
  <c r="AC30" i="33"/>
  <c r="L30" i="33"/>
  <c r="AK30" i="33"/>
  <c r="AX30" i="33"/>
  <c r="AE28" i="33"/>
  <c r="AE29" i="33" s="1"/>
  <c r="AH39" i="33"/>
  <c r="AD29" i="33"/>
  <c r="AK55" i="33"/>
  <c r="BA55" i="33"/>
  <c r="AR55" i="33"/>
  <c r="AG55" i="33"/>
  <c r="AN55" i="33"/>
  <c r="BD55" i="33"/>
  <c r="AM55" i="33"/>
  <c r="BC55" i="33"/>
  <c r="AT55" i="33"/>
  <c r="AQ42" i="33"/>
  <c r="R42" i="33"/>
  <c r="AY39" i="33"/>
  <c r="AH42" i="33"/>
  <c r="Q29" i="33"/>
  <c r="AA39" i="33"/>
  <c r="AO29" i="33"/>
  <c r="U42" i="33"/>
  <c r="AK42" i="33"/>
  <c r="BA42" i="33"/>
  <c r="AB42" i="33"/>
  <c r="AR42" i="33"/>
  <c r="Y42" i="33"/>
  <c r="AO42" i="33"/>
  <c r="X42" i="33"/>
  <c r="AN42" i="33"/>
  <c r="BD42" i="33"/>
  <c r="AE42" i="33"/>
  <c r="AU42" i="33"/>
  <c r="V42" i="33"/>
  <c r="AL42" i="33"/>
  <c r="BB42" i="33"/>
  <c r="AC39" i="33"/>
  <c r="BA39" i="33"/>
  <c r="AR39" i="33"/>
  <c r="AG39" i="33"/>
  <c r="X39" i="33"/>
  <c r="BD39" i="33"/>
  <c r="AM39" i="33"/>
  <c r="AD39" i="33"/>
  <c r="AQ30" i="33"/>
  <c r="AA30" i="33"/>
  <c r="V30" i="33"/>
  <c r="H30" i="33"/>
  <c r="AP30" i="33"/>
  <c r="AM30" i="33"/>
  <c r="BB37" i="33"/>
  <c r="AB37" i="33"/>
  <c r="AA31" i="33"/>
  <c r="AQ31" i="33"/>
  <c r="AK31" i="33"/>
  <c r="AR31" i="33"/>
  <c r="AC31" i="33"/>
  <c r="N31" i="33"/>
  <c r="AX31" i="33"/>
  <c r="Z31" i="33"/>
  <c r="J31" i="33"/>
  <c r="Q31" i="33"/>
  <c r="G31" i="33"/>
  <c r="AE31" i="33"/>
  <c r="Y31" i="33"/>
  <c r="O31" i="33"/>
  <c r="AV31" i="33"/>
  <c r="X29" i="34"/>
  <c r="AN49" i="34"/>
  <c r="AM49" i="34"/>
  <c r="AL49" i="34"/>
  <c r="AK49" i="34"/>
  <c r="AJ49" i="34"/>
  <c r="AI49" i="34"/>
  <c r="AH49" i="34"/>
  <c r="AG49" i="34"/>
  <c r="E29" i="33"/>
  <c r="E64" i="33" s="1"/>
  <c r="K30" i="33"/>
  <c r="AR30" i="33"/>
  <c r="S30" i="33"/>
  <c r="M30" i="33"/>
  <c r="J30" i="33"/>
  <c r="AI30" i="33"/>
  <c r="AS30" i="33"/>
  <c r="AB30" i="33"/>
  <c r="T30" i="33"/>
  <c r="N30" i="33"/>
  <c r="AD30" i="33"/>
  <c r="AT30" i="33"/>
  <c r="Q30" i="33"/>
  <c r="AW30" i="33"/>
  <c r="P30" i="33"/>
  <c r="AF30" i="33"/>
  <c r="AV30" i="33"/>
  <c r="AH30" i="33"/>
  <c r="I30" i="33"/>
  <c r="AO30" i="33"/>
  <c r="O30" i="33"/>
  <c r="AE30" i="33"/>
  <c r="AN29" i="34"/>
  <c r="H31" i="33"/>
  <c r="AG31" i="33"/>
  <c r="AT31" i="33"/>
  <c r="AJ31" i="33"/>
  <c r="I31" i="33"/>
  <c r="W31" i="33"/>
  <c r="AH31" i="33"/>
  <c r="AS31" i="33"/>
  <c r="S31" i="33"/>
  <c r="BB66" i="33"/>
  <c r="BB66" i="34"/>
  <c r="AW66" i="34"/>
  <c r="AW66" i="33"/>
  <c r="AW76" i="33"/>
  <c r="BD66" i="33"/>
  <c r="BD66" i="34"/>
  <c r="AY66" i="34"/>
  <c r="AY66" i="33"/>
  <c r="BA66" i="33"/>
  <c r="BA66" i="34"/>
  <c r="AN31" i="33"/>
  <c r="AO31" i="33"/>
  <c r="AL31" i="33"/>
  <c r="M31" i="33"/>
  <c r="AR66" i="33"/>
  <c r="AR66" i="34"/>
  <c r="AS28" i="34"/>
  <c r="AS29" i="34"/>
  <c r="AO66" i="34"/>
  <c r="AO66" i="33"/>
  <c r="AT66" i="34"/>
  <c r="AT66" i="33"/>
  <c r="AQ55" i="33"/>
  <c r="AY55" i="33"/>
  <c r="AT50" i="33"/>
  <c r="AE50" i="33"/>
  <c r="AN66" i="34"/>
  <c r="AN66" i="33"/>
  <c r="AQ66" i="34"/>
  <c r="AQ66" i="33"/>
  <c r="AV66" i="34"/>
  <c r="AV66" i="33"/>
  <c r="BC66" i="33"/>
  <c r="BC66" i="34"/>
  <c r="AP66" i="34"/>
  <c r="AP66" i="33"/>
  <c r="AS66" i="33"/>
  <c r="AS66" i="34"/>
  <c r="AX66" i="34"/>
  <c r="AX66" i="33"/>
  <c r="AU66" i="33"/>
  <c r="AU66" i="34"/>
  <c r="AS48" i="33"/>
  <c r="AK48" i="33"/>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AY37" i="34"/>
  <c r="AZ37" i="34"/>
  <c r="AR37" i="34"/>
  <c r="AJ37" i="34"/>
  <c r="AK37" i="34"/>
  <c r="AC37" i="34"/>
  <c r="U37" i="34"/>
  <c r="AD37" i="34"/>
  <c r="V37" i="34"/>
  <c r="N37" i="34"/>
  <c r="W37" i="34"/>
  <c r="O37" i="34"/>
  <c r="BD37" i="34"/>
  <c r="P37" i="34"/>
  <c r="AW37" i="34"/>
  <c r="AO37" i="34"/>
  <c r="AP37" i="34"/>
  <c r="AH37" i="34"/>
  <c r="Z37" i="34"/>
  <c r="AM30" i="34"/>
  <c r="AE30" i="34"/>
  <c r="W30" i="34"/>
  <c r="O30" i="34"/>
  <c r="AF30" i="34"/>
  <c r="X30" i="34"/>
  <c r="P30" i="34"/>
  <c r="H30" i="34"/>
  <c r="Y30" i="34"/>
  <c r="Q30" i="34"/>
  <c r="I30" i="34"/>
  <c r="AX30" i="34"/>
  <c r="R30" i="34"/>
  <c r="J30" i="34"/>
  <c r="AQ30" i="34"/>
  <c r="AI30" i="34"/>
  <c r="AR30" i="34"/>
  <c r="AJ30" i="34"/>
  <c r="AB30" i="34"/>
  <c r="T30" i="34"/>
  <c r="AC30" i="34"/>
  <c r="U30" i="34"/>
  <c r="M30" i="34"/>
  <c r="AT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G60" i="34" s="1"/>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X38" i="34"/>
  <c r="P38" i="34"/>
  <c r="AW38" i="34"/>
  <c r="AO38" i="34"/>
  <c r="AG38" i="34"/>
  <c r="AX38" i="34"/>
  <c r="AP38" i="34"/>
  <c r="AH38" i="34"/>
  <c r="Z38" i="34"/>
  <c r="R38" i="34"/>
  <c r="AI38" i="34"/>
  <c r="AA38" i="34"/>
  <c r="S38" i="34"/>
  <c r="AZ38" i="34"/>
  <c r="AR38" i="34"/>
  <c r="T38" i="34"/>
  <c r="BA38" i="34"/>
  <c r="AS38" i="34"/>
  <c r="AK38" i="34"/>
  <c r="AC38" i="34"/>
  <c r="AT38" i="34"/>
  <c r="AL38" i="34"/>
  <c r="AD38" i="34"/>
  <c r="V38" i="34"/>
  <c r="N38" i="34"/>
  <c r="AM38" i="34"/>
  <c r="AE38" i="34"/>
  <c r="W38" i="34"/>
  <c r="O38" i="34"/>
  <c r="AO29" i="34"/>
  <c r="I29" i="34"/>
  <c r="AH29" i="34"/>
  <c r="AE36" i="34"/>
  <c r="Q36" i="34"/>
  <c r="AJ36" i="34"/>
  <c r="BB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K31" i="33"/>
  <c r="AQ28" i="33"/>
  <c r="AQ29" i="33"/>
  <c r="AA28" i="33"/>
  <c r="BA41" i="33"/>
  <c r="AS41" i="33"/>
  <c r="AK41" i="33"/>
  <c r="AC41" i="33"/>
  <c r="U41" i="33"/>
  <c r="BB41" i="33"/>
  <c r="AT41" i="33"/>
  <c r="AL41" i="33"/>
  <c r="AD41" i="33"/>
  <c r="V41" i="33"/>
  <c r="BC41" i="33"/>
  <c r="AU41" i="33"/>
  <c r="AM41" i="33"/>
  <c r="AE41" i="33"/>
  <c r="W41" i="33"/>
  <c r="BD41" i="33"/>
  <c r="AV41" i="33"/>
  <c r="AN41" i="33"/>
  <c r="AF41" i="33"/>
  <c r="X41" i="33"/>
  <c r="AY41" i="33"/>
  <c r="AQ41" i="33"/>
  <c r="AI41" i="33"/>
  <c r="AA41" i="33"/>
  <c r="S41" i="33"/>
  <c r="AZ41" i="33"/>
  <c r="AR41" i="33"/>
  <c r="AJ41" i="33"/>
  <c r="AB41" i="33"/>
  <c r="T41" i="33"/>
  <c r="Q41" i="33"/>
  <c r="AX41" i="33"/>
  <c r="R41" i="33"/>
  <c r="Y41" i="33"/>
  <c r="AH41" i="33"/>
  <c r="Z41" i="33"/>
  <c r="AO41" i="33"/>
  <c r="AP41" i="33"/>
  <c r="AW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S28" i="33"/>
  <c r="AI44" i="33" s="1"/>
  <c r="S29" i="33"/>
  <c r="AY35" i="33"/>
  <c r="AK35" i="33"/>
  <c r="L35" i="33"/>
  <c r="BB35" i="33"/>
  <c r="AW35" i="33"/>
  <c r="AP35" i="33"/>
  <c r="AV35" i="33"/>
  <c r="AM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D35" i="20"/>
  <c r="D36" i="20" s="1"/>
  <c r="D37" i="20" s="1"/>
  <c r="D38" i="20" s="1"/>
  <c r="D39" i="20" s="1"/>
  <c r="D40" i="20" s="1"/>
  <c r="F61" i="33"/>
  <c r="AX58" i="33"/>
  <c r="AQ58" i="33"/>
  <c r="AY58" i="33"/>
  <c r="AT58" i="33"/>
  <c r="BC58" i="33"/>
  <c r="AM58" i="33"/>
  <c r="AV58" i="33"/>
  <c r="AW58" i="33"/>
  <c r="AZ58" i="33"/>
  <c r="AJ58" i="33"/>
  <c r="AS58" i="33"/>
  <c r="AI58" i="33"/>
  <c r="AH58" i="33"/>
  <c r="BB58" i="33"/>
  <c r="AU58" i="33"/>
  <c r="AN58" i="33"/>
  <c r="AR58" i="33"/>
  <c r="AK58" i="33"/>
  <c r="AP58" i="33"/>
  <c r="AL58" i="33"/>
  <c r="BD58" i="33"/>
  <c r="AO58" i="33"/>
  <c r="BA58" i="33"/>
  <c r="BA41" i="34"/>
  <c r="AK41" i="34"/>
  <c r="U41" i="34"/>
  <c r="AT41" i="34"/>
  <c r="AD41" i="34"/>
  <c r="BC41" i="34"/>
  <c r="AM41" i="34"/>
  <c r="W41" i="34"/>
  <c r="AV41" i="34"/>
  <c r="AF41" i="34"/>
  <c r="AW41" i="34"/>
  <c r="AG41" i="34"/>
  <c r="Q41" i="34"/>
  <c r="AP41" i="34"/>
  <c r="Z41" i="34"/>
  <c r="AY41" i="34"/>
  <c r="AI41" i="34"/>
  <c r="AI57" i="34"/>
  <c r="S41" i="34"/>
  <c r="AR41" i="34"/>
  <c r="AB41" i="34"/>
  <c r="AC41" i="34"/>
  <c r="AL41" i="34"/>
  <c r="AU41" i="34"/>
  <c r="AU57" i="34"/>
  <c r="BD41" i="34"/>
  <c r="X41" i="34"/>
  <c r="Y41" i="34"/>
  <c r="AH41" i="34"/>
  <c r="AQ41" i="34"/>
  <c r="AZ41" i="34"/>
  <c r="AZ57" i="34"/>
  <c r="T41" i="34"/>
  <c r="AS41" i="34"/>
  <c r="BB41" i="34"/>
  <c r="V41" i="34"/>
  <c r="AE41" i="34"/>
  <c r="AN41" i="34"/>
  <c r="AO41" i="34"/>
  <c r="AX41" i="34"/>
  <c r="AX57" i="34"/>
  <c r="R41" i="34"/>
  <c r="AA41" i="34"/>
  <c r="AJ41" i="34"/>
  <c r="AS57" i="34"/>
  <c r="BB57" i="34"/>
  <c r="AL57" i="34"/>
  <c r="BD57" i="34"/>
  <c r="AN57" i="34"/>
  <c r="BA57" i="34"/>
  <c r="AT57" i="34"/>
  <c r="AM57" i="34"/>
  <c r="AW57" i="34"/>
  <c r="AG57" i="34"/>
  <c r="AP57" i="34"/>
  <c r="AY57" i="34"/>
  <c r="AR57" i="34"/>
  <c r="AK57" i="34"/>
  <c r="AV57" i="34"/>
  <c r="AQ57" i="34"/>
  <c r="AJ57" i="34"/>
  <c r="BC57" i="34"/>
  <c r="AO57" i="34"/>
  <c r="AH57" i="34"/>
  <c r="AW56" i="33"/>
  <c r="AH56" i="33"/>
  <c r="AX56" i="33"/>
  <c r="AG56" i="33"/>
  <c r="BA56" i="33"/>
  <c r="AK56" i="33"/>
  <c r="AT56" i="33"/>
  <c r="BC56" i="33"/>
  <c r="AM56" i="33"/>
  <c r="AV56" i="33"/>
  <c r="AF56" i="33"/>
  <c r="AQ56" i="33"/>
  <c r="AZ56" i="33"/>
  <c r="AJ56" i="33"/>
  <c r="AO56" i="33"/>
  <c r="AP56" i="33"/>
  <c r="AS56" i="33"/>
  <c r="BB56" i="33"/>
  <c r="AL56" i="33"/>
  <c r="AU56" i="33"/>
  <c r="BD56" i="33"/>
  <c r="AN56" i="33"/>
  <c r="AY56" i="33"/>
  <c r="AI56" i="33"/>
  <c r="AR56" i="33"/>
  <c r="P29" i="34"/>
  <c r="AF29" i="34"/>
  <c r="I60" i="34"/>
  <c r="H60" i="34"/>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AY44" i="33"/>
  <c r="AQ44" i="33"/>
  <c r="AA44" i="33"/>
  <c r="AZ44" i="33"/>
  <c r="AR44" i="33"/>
  <c r="AJ44" i="33"/>
  <c r="AB44" i="33"/>
  <c r="T44" i="33"/>
  <c r="AS44" i="33"/>
  <c r="AK44" i="33"/>
  <c r="AC44" i="33"/>
  <c r="U44" i="33"/>
  <c r="BB44" i="33"/>
  <c r="AT44" i="33"/>
  <c r="AD44" i="33"/>
  <c r="V44" i="33"/>
  <c r="AW44" i="33"/>
  <c r="AO44" i="33"/>
  <c r="AG44" i="33"/>
  <c r="Y44" i="33"/>
  <c r="AP44" i="33"/>
  <c r="AH44" i="33"/>
  <c r="Z44" i="33"/>
  <c r="X44" i="33"/>
  <c r="AE44" i="33"/>
  <c r="AU44" i="33"/>
  <c r="AM44" i="33"/>
  <c r="AV44" i="33"/>
  <c r="BC44" i="33"/>
  <c r="W44" i="33"/>
  <c r="BD44" i="33"/>
  <c r="AN44" i="33"/>
  <c r="W36" i="33"/>
  <c r="P36" i="33"/>
  <c r="AP36" i="33"/>
  <c r="AC36" i="33"/>
  <c r="V36" i="33"/>
  <c r="AY36" i="33"/>
  <c r="AA29" i="33"/>
  <c r="E66" i="34"/>
  <c r="E66" i="33"/>
  <c r="F66" i="34"/>
  <c r="F66" i="33"/>
  <c r="G66" i="34"/>
  <c r="G66" i="33"/>
  <c r="H66" i="33"/>
  <c r="H66" i="34"/>
  <c r="I66" i="33"/>
  <c r="I66" i="34"/>
  <c r="J66" i="34"/>
  <c r="J66" i="33"/>
  <c r="K66" i="34"/>
  <c r="K66" i="33"/>
  <c r="L66" i="34"/>
  <c r="L66" i="33"/>
  <c r="M66" i="34"/>
  <c r="M66" i="33"/>
  <c r="N66" i="34"/>
  <c r="N66" i="33"/>
  <c r="O66" i="34"/>
  <c r="O66" i="33"/>
  <c r="P66" i="33"/>
  <c r="P66" i="34"/>
  <c r="Q66" i="33"/>
  <c r="Q66" i="34"/>
  <c r="R66" i="33"/>
  <c r="R66" i="34"/>
  <c r="S66" i="33"/>
  <c r="S66" i="34"/>
  <c r="T66" i="33"/>
  <c r="T66" i="34"/>
  <c r="U66" i="33"/>
  <c r="U66" i="34"/>
  <c r="V66" i="34"/>
  <c r="V66" i="33"/>
  <c r="W66" i="34"/>
  <c r="W66" i="33"/>
  <c r="X66" i="34"/>
  <c r="X66" i="33"/>
  <c r="Y66" i="34"/>
  <c r="Y66" i="33"/>
  <c r="Z66" i="34"/>
  <c r="Z66" i="33"/>
  <c r="AA66" i="34"/>
  <c r="AA66" i="33"/>
  <c r="AB66" i="33"/>
  <c r="AB66" i="34"/>
  <c r="AC66" i="33"/>
  <c r="AC66" i="34"/>
  <c r="AD66" i="33"/>
  <c r="AD66" i="34"/>
  <c r="AE66" i="33"/>
  <c r="AE66" i="34"/>
  <c r="AF66" i="33"/>
  <c r="AF66" i="34"/>
  <c r="AG66" i="33"/>
  <c r="AG66" i="34"/>
  <c r="AH66" i="34"/>
  <c r="AH66" i="33"/>
  <c r="AI66" i="34"/>
  <c r="AI66" i="33"/>
  <c r="AJ66" i="34"/>
  <c r="AJ66" i="33"/>
  <c r="AK66" i="34"/>
  <c r="AK66" i="33"/>
  <c r="AL66" i="34"/>
  <c r="AL66" i="33"/>
  <c r="W35" i="33" l="1"/>
  <c r="R35" i="33"/>
  <c r="Y35" i="33"/>
  <c r="AD35" i="33"/>
  <c r="BA35" i="33"/>
  <c r="AJ35" i="33"/>
  <c r="AA35" i="33"/>
  <c r="AG35" i="33"/>
  <c r="AL35" i="33"/>
  <c r="AR35" i="33"/>
  <c r="AI35" i="33"/>
  <c r="AE35" i="33"/>
  <c r="AX35" i="33"/>
  <c r="T35" i="33"/>
  <c r="O35" i="33"/>
  <c r="BC35" i="33"/>
  <c r="Z35" i="33"/>
  <c r="M35" i="33"/>
  <c r="AN35" i="33"/>
  <c r="P35" i="33"/>
  <c r="AH35" i="33"/>
  <c r="AO35" i="33"/>
  <c r="AT35" i="33"/>
  <c r="AC35" i="33"/>
  <c r="AZ35" i="33"/>
  <c r="AQ35" i="33"/>
  <c r="X35" i="33"/>
  <c r="N35" i="33"/>
  <c r="U35" i="33"/>
  <c r="K35" i="33"/>
  <c r="AF35" i="33"/>
  <c r="AU35" i="33"/>
  <c r="Q35" i="33"/>
  <c r="V35" i="33"/>
  <c r="AS35" i="33"/>
  <c r="AB35" i="33"/>
  <c r="O34" i="33"/>
  <c r="W34" i="33"/>
  <c r="U34" i="33"/>
  <c r="M34" i="33"/>
  <c r="AJ34" i="33"/>
  <c r="T34" i="33"/>
  <c r="AG34" i="33"/>
  <c r="AV34" i="33"/>
  <c r="BB34" i="33"/>
  <c r="AS34" i="33"/>
  <c r="AT34" i="33"/>
  <c r="V34" i="33"/>
  <c r="AC34" i="33"/>
  <c r="AR34" i="33"/>
  <c r="AO34" i="33"/>
  <c r="AL34" i="33"/>
  <c r="Z34" i="33"/>
  <c r="Y34" i="33"/>
  <c r="AN34" i="33"/>
  <c r="S34" i="33"/>
  <c r="N34" i="33"/>
  <c r="I29" i="33"/>
  <c r="AX34" i="33"/>
  <c r="L34" i="33"/>
  <c r="AE34" i="33"/>
  <c r="AY34" i="33"/>
  <c r="AZ34" i="33"/>
  <c r="AH34" i="33"/>
  <c r="AA34" i="33"/>
  <c r="K34" i="33"/>
  <c r="AU34" i="33"/>
  <c r="AM34" i="33"/>
  <c r="R34" i="33"/>
  <c r="AD34" i="33"/>
  <c r="AQ34" i="33"/>
  <c r="S76" i="34"/>
  <c r="D41" i="20"/>
  <c r="H12" i="20"/>
  <c r="AC76" i="33"/>
  <c r="N76" i="33"/>
  <c r="S36" i="33"/>
  <c r="AR36" i="33"/>
  <c r="AD36" i="33"/>
  <c r="AK36" i="33"/>
  <c r="AX36" i="33"/>
  <c r="X36" i="33"/>
  <c r="AE36" i="33"/>
  <c r="F62" i="33"/>
  <c r="G61" i="33" s="1"/>
  <c r="M36" i="34"/>
  <c r="AA36" i="34"/>
  <c r="Y36" i="34"/>
  <c r="AM36" i="34"/>
  <c r="L36" i="33"/>
  <c r="T36" i="33"/>
  <c r="AL36" i="33"/>
  <c r="AS36" i="33"/>
  <c r="Q36" i="33"/>
  <c r="AF36" i="33"/>
  <c r="AM36" i="33"/>
  <c r="U36" i="34"/>
  <c r="AI36" i="34"/>
  <c r="P36" i="34"/>
  <c r="O36" i="34"/>
  <c r="AW36" i="34"/>
  <c r="AH36" i="34"/>
  <c r="S36" i="34"/>
  <c r="BA36" i="34"/>
  <c r="AT36" i="34"/>
  <c r="BD36" i="34"/>
  <c r="AO36" i="34"/>
  <c r="Z36" i="34"/>
  <c r="AZ36" i="34"/>
  <c r="AS36" i="34"/>
  <c r="AL36" i="34"/>
  <c r="BC36" i="34"/>
  <c r="AV36" i="34"/>
  <c r="AG36" i="34"/>
  <c r="R36" i="34"/>
  <c r="AR36" i="34"/>
  <c r="AK36" i="34"/>
  <c r="AD36" i="34"/>
  <c r="K29" i="34"/>
  <c r="AC36" i="34"/>
  <c r="AQ36" i="34"/>
  <c r="X36" i="34"/>
  <c r="AQ37" i="34"/>
  <c r="AB37" i="34"/>
  <c r="M37" i="34"/>
  <c r="BC37" i="34"/>
  <c r="AV37" i="34"/>
  <c r="AG37" i="34"/>
  <c r="R37" i="34"/>
  <c r="AI37" i="34"/>
  <c r="T37" i="34"/>
  <c r="BB37" i="34"/>
  <c r="AU37" i="34"/>
  <c r="AN37" i="34"/>
  <c r="Y37" i="34"/>
  <c r="AA37" i="34"/>
  <c r="BA37" i="34"/>
  <c r="AT37" i="34"/>
  <c r="AM37" i="34"/>
  <c r="AF37" i="34"/>
  <c r="Q37" i="34"/>
  <c r="S37" i="34"/>
  <c r="AS37" i="34"/>
  <c r="AL37" i="34"/>
  <c r="AE37" i="34"/>
  <c r="X37" i="34"/>
  <c r="AX37" i="34"/>
  <c r="AI36" i="33"/>
  <c r="Y36" i="33"/>
  <c r="AB36" i="33"/>
  <c r="AQ36" i="33"/>
  <c r="BB36" i="33"/>
  <c r="R36" i="33"/>
  <c r="AG36" i="33"/>
  <c r="AV36" i="33"/>
  <c r="BC36" i="33"/>
  <c r="AF44" i="33"/>
  <c r="AX44" i="33"/>
  <c r="AL44" i="33"/>
  <c r="BA44" i="33"/>
  <c r="L36" i="34"/>
  <c r="AY36" i="34"/>
  <c r="AF36" i="34"/>
  <c r="AT36" i="33"/>
  <c r="AU36" i="33"/>
  <c r="AJ36" i="33"/>
  <c r="M36" i="33"/>
  <c r="Z36" i="33"/>
  <c r="AO36" i="33"/>
  <c r="BD36" i="33"/>
  <c r="N36" i="34"/>
  <c r="T36" i="34"/>
  <c r="AP36" i="34"/>
  <c r="AN36" i="34"/>
  <c r="AZ36" i="33"/>
  <c r="BA36" i="33"/>
  <c r="AN36" i="33"/>
  <c r="AA36" i="33"/>
  <c r="N36" i="33"/>
  <c r="U36" i="33"/>
  <c r="AH36" i="33"/>
  <c r="AW36" i="33"/>
  <c r="O36" i="33"/>
  <c r="V36" i="34"/>
  <c r="AB36" i="34"/>
  <c r="AX36" i="34"/>
  <c r="W36" i="34"/>
  <c r="AN33" i="33"/>
  <c r="V33" i="33"/>
  <c r="Q33" i="33"/>
  <c r="S33" i="33"/>
  <c r="AS33" i="33"/>
  <c r="AP50" i="33"/>
  <c r="AC50" i="33"/>
  <c r="AU50" i="33"/>
  <c r="AQ50" i="33"/>
  <c r="AF50" i="33"/>
  <c r="BC50" i="33"/>
  <c r="BA50" i="33"/>
  <c r="AA50" i="33"/>
  <c r="AO50" i="33"/>
  <c r="BB50" i="33"/>
  <c r="AJ50" i="33"/>
  <c r="AB28" i="33"/>
  <c r="AB29" i="33" s="1"/>
  <c r="AN72" i="33"/>
  <c r="N72" i="33"/>
  <c r="AB72" i="34"/>
  <c r="O72" i="34"/>
  <c r="Y72" i="34"/>
  <c r="AN72" i="34"/>
  <c r="BA72" i="34"/>
  <c r="K72" i="33"/>
  <c r="V72" i="33"/>
  <c r="AG72" i="33"/>
  <c r="AG76" i="33" s="1"/>
  <c r="BD72" i="33"/>
  <c r="S72" i="34"/>
  <c r="AT72" i="34"/>
  <c r="AT76" i="34" s="1"/>
  <c r="F72" i="33"/>
  <c r="Q72" i="33"/>
  <c r="AC72" i="34"/>
  <c r="P72" i="34"/>
  <c r="AL72" i="34"/>
  <c r="AK72" i="33"/>
  <c r="AJ72" i="33"/>
  <c r="AI72" i="33"/>
  <c r="AH72" i="33"/>
  <c r="U72" i="33"/>
  <c r="AF72" i="33"/>
  <c r="AQ72" i="33"/>
  <c r="AP72" i="33"/>
  <c r="AO72" i="33"/>
  <c r="BD72" i="34"/>
  <c r="AZ72" i="33"/>
  <c r="N72" i="34"/>
  <c r="M72" i="33"/>
  <c r="L72" i="33"/>
  <c r="AZ72" i="34"/>
  <c r="AW72" i="34"/>
  <c r="AW76" i="34" s="1"/>
  <c r="AV72" i="34"/>
  <c r="H72" i="33"/>
  <c r="H76" i="33" s="1"/>
  <c r="S72" i="33"/>
  <c r="R72" i="33"/>
  <c r="E72" i="33"/>
  <c r="AR72" i="34"/>
  <c r="AB72" i="33"/>
  <c r="AY72" i="33"/>
  <c r="AY72" i="34"/>
  <c r="BC72" i="34"/>
  <c r="BB72" i="34"/>
  <c r="AK72" i="34"/>
  <c r="AK76" i="34" s="1"/>
  <c r="AJ72" i="34"/>
  <c r="AI72" i="34"/>
  <c r="AH72" i="34"/>
  <c r="AU72" i="34"/>
  <c r="G72" i="33"/>
  <c r="AS72" i="34"/>
  <c r="AA72" i="33"/>
  <c r="O72" i="33"/>
  <c r="AP72" i="34"/>
  <c r="AQ72" i="34"/>
  <c r="AA72" i="34"/>
  <c r="K72" i="34"/>
  <c r="J72" i="34"/>
  <c r="I72" i="34"/>
  <c r="I76" i="34" s="1"/>
  <c r="H72" i="34"/>
  <c r="G72" i="34"/>
  <c r="F72" i="34"/>
  <c r="E72" i="34"/>
  <c r="R72" i="34"/>
  <c r="Q72" i="34"/>
  <c r="AD69" i="34"/>
  <c r="AD69" i="33"/>
  <c r="W69" i="34"/>
  <c r="W69" i="33"/>
  <c r="G69" i="33"/>
  <c r="G76" i="33" s="1"/>
  <c r="G69" i="34"/>
  <c r="AE29" i="34"/>
  <c r="AL37" i="33"/>
  <c r="Q37" i="33"/>
  <c r="T37" i="33"/>
  <c r="AO37" i="33"/>
  <c r="AE37" i="33"/>
  <c r="AI37" i="33"/>
  <c r="Z37" i="33"/>
  <c r="AS37" i="33"/>
  <c r="Y37" i="33"/>
  <c r="AU37" i="33"/>
  <c r="O37" i="33"/>
  <c r="AK37" i="33"/>
  <c r="AF72" i="34"/>
  <c r="I72" i="33"/>
  <c r="AU72" i="33"/>
  <c r="AO72" i="34"/>
  <c r="V37" i="33"/>
  <c r="R37" i="33"/>
  <c r="AC37" i="33"/>
  <c r="BD50" i="33"/>
  <c r="AJ33" i="33"/>
  <c r="AR50" i="33"/>
  <c r="AN37" i="33"/>
  <c r="AE28" i="34"/>
  <c r="AB28" i="34"/>
  <c r="AB29" i="34"/>
  <c r="AM72" i="33"/>
  <c r="AL72" i="33"/>
  <c r="BC45" i="33"/>
  <c r="AX45" i="33"/>
  <c r="V45" i="33"/>
  <c r="Y45" i="33"/>
  <c r="W45" i="33"/>
  <c r="BA45" i="33"/>
  <c r="AJ45" i="33"/>
  <c r="BB45" i="33"/>
  <c r="X45" i="33"/>
  <c r="AV45" i="33"/>
  <c r="AK45" i="33"/>
  <c r="AA45" i="33"/>
  <c r="AR45" i="33"/>
  <c r="T29" i="33"/>
  <c r="AC45" i="33"/>
  <c r="AN45" i="33"/>
  <c r="AE72" i="33"/>
  <c r="AS72" i="33"/>
  <c r="W72" i="34"/>
  <c r="Z72" i="34"/>
  <c r="Z76" i="34" s="1"/>
  <c r="O28" i="34"/>
  <c r="AZ67" i="34"/>
  <c r="G67" i="34"/>
  <c r="G76" i="34" s="1"/>
  <c r="Q67" i="33"/>
  <c r="Q76" i="33" s="1"/>
  <c r="AJ67" i="33"/>
  <c r="AJ76" i="33" s="1"/>
  <c r="BC67" i="33"/>
  <c r="BC76" i="33" s="1"/>
  <c r="X67" i="33"/>
  <c r="X76" i="33" s="1"/>
  <c r="AQ67" i="33"/>
  <c r="E67" i="34"/>
  <c r="E76" i="34" s="1"/>
  <c r="Y67" i="33"/>
  <c r="T67" i="34"/>
  <c r="T76" i="34" s="1"/>
  <c r="AG67" i="34"/>
  <c r="AG76" i="34" s="1"/>
  <c r="AN67" i="34"/>
  <c r="AN76" i="34" s="1"/>
  <c r="W67" i="33"/>
  <c r="W76" i="33" s="1"/>
  <c r="AO67" i="33"/>
  <c r="AO76" i="33" s="1"/>
  <c r="O67" i="34"/>
  <c r="O76" i="34" s="1"/>
  <c r="K67" i="33"/>
  <c r="AC67" i="33"/>
  <c r="AV67" i="33"/>
  <c r="AV76" i="33" s="1"/>
  <c r="AB67" i="34"/>
  <c r="AB76" i="34" s="1"/>
  <c r="J67" i="33"/>
  <c r="J76" i="33" s="1"/>
  <c r="AB67" i="33"/>
  <c r="AU67" i="33"/>
  <c r="AU76" i="33" s="1"/>
  <c r="AM67" i="34"/>
  <c r="P67" i="33"/>
  <c r="AI67" i="33"/>
  <c r="AI76" i="33" s="1"/>
  <c r="BA67" i="33"/>
  <c r="BA76" i="33" s="1"/>
  <c r="BA67" i="34"/>
  <c r="BA76" i="34" s="1"/>
  <c r="S67" i="34"/>
  <c r="L67" i="33"/>
  <c r="L76" i="33" s="1"/>
  <c r="AE67" i="33"/>
  <c r="AE76" i="33" s="1"/>
  <c r="AX67" i="33"/>
  <c r="AX76" i="33" s="1"/>
  <c r="AY67" i="34"/>
  <c r="AY76" i="34" s="1"/>
  <c r="S67" i="33"/>
  <c r="S76" i="33" s="1"/>
  <c r="AL67" i="33"/>
  <c r="AL76" i="33" s="1"/>
  <c r="BD67" i="33"/>
  <c r="BC67" i="34"/>
  <c r="O67" i="33"/>
  <c r="O76" i="33" s="1"/>
  <c r="V67" i="33"/>
  <c r="V76" i="33" s="1"/>
  <c r="AK67" i="33"/>
  <c r="AK76" i="33" s="1"/>
  <c r="AD67" i="34"/>
  <c r="AD76" i="34" s="1"/>
  <c r="AH67" i="34"/>
  <c r="AH76" i="34" s="1"/>
  <c r="W67" i="34"/>
  <c r="AJ67" i="34"/>
  <c r="AJ76" i="34" s="1"/>
  <c r="U67" i="33"/>
  <c r="U76" i="33" s="1"/>
  <c r="N67" i="34"/>
  <c r="N76" i="34" s="1"/>
  <c r="AQ67" i="34"/>
  <c r="AQ76" i="34" s="1"/>
  <c r="T67" i="33"/>
  <c r="T76" i="33" s="1"/>
  <c r="AA67" i="33"/>
  <c r="Q67" i="34"/>
  <c r="Q76" i="34" s="1"/>
  <c r="AE67" i="34"/>
  <c r="Z67" i="33"/>
  <c r="Z76" i="33" s="1"/>
  <c r="AF67" i="33"/>
  <c r="AC67" i="34"/>
  <c r="AC76" i="34" s="1"/>
  <c r="BB67" i="34"/>
  <c r="BB76" i="34" s="1"/>
  <c r="U67" i="34"/>
  <c r="U76" i="34" s="1"/>
  <c r="R67" i="33"/>
  <c r="R76" i="33" s="1"/>
  <c r="AU67" i="34"/>
  <c r="AU76" i="34" s="1"/>
  <c r="AS67" i="33"/>
  <c r="AL67" i="34"/>
  <c r="AL76" i="34" s="1"/>
  <c r="P67" i="34"/>
  <c r="P76" i="34" s="1"/>
  <c r="AH67" i="33"/>
  <c r="AH76" i="33" s="1"/>
  <c r="AN67" i="33"/>
  <c r="AO67" i="34"/>
  <c r="AO76" i="34" s="1"/>
  <c r="H67" i="34"/>
  <c r="H76" i="34" s="1"/>
  <c r="AS67" i="34"/>
  <c r="AS76" i="34" s="1"/>
  <c r="AD67" i="33"/>
  <c r="M67" i="34"/>
  <c r="M76" i="34" s="1"/>
  <c r="AX67" i="34"/>
  <c r="AX76" i="34" s="1"/>
  <c r="AR67" i="33"/>
  <c r="AA67" i="34"/>
  <c r="AA76" i="34" s="1"/>
  <c r="AY67" i="33"/>
  <c r="AY76" i="33" s="1"/>
  <c r="AN69" i="33"/>
  <c r="AN69" i="34"/>
  <c r="AB69" i="34"/>
  <c r="AB69" i="33"/>
  <c r="AB76" i="33" s="1"/>
  <c r="Q69" i="34"/>
  <c r="Q69" i="33"/>
  <c r="K69" i="34"/>
  <c r="K69" i="33"/>
  <c r="AU38" i="34"/>
  <c r="BB38" i="34"/>
  <c r="AB38" i="34"/>
  <c r="AQ38" i="34"/>
  <c r="Q38" i="34"/>
  <c r="AF38" i="34"/>
  <c r="V30" i="34"/>
  <c r="AK30" i="34"/>
  <c r="K30" i="34"/>
  <c r="Z30" i="34"/>
  <c r="AG30" i="34"/>
  <c r="AN30" i="34"/>
  <c r="AU30" i="34"/>
  <c r="AZ66" i="34"/>
  <c r="AZ76" i="34" s="1"/>
  <c r="AG37" i="33"/>
  <c r="L29" i="33"/>
  <c r="AH37" i="33"/>
  <c r="AJ37" i="33"/>
  <c r="AX50" i="33"/>
  <c r="AN50" i="33"/>
  <c r="AA33" i="33"/>
  <c r="AL45" i="33"/>
  <c r="AB45" i="33"/>
  <c r="Z50" i="33"/>
  <c r="AY45" i="33"/>
  <c r="AH45" i="33"/>
  <c r="AM37" i="33"/>
  <c r="L29" i="34"/>
  <c r="AP67" i="33"/>
  <c r="AP76" i="33" s="1"/>
  <c r="AR67" i="34"/>
  <c r="AR76" i="34" s="1"/>
  <c r="AT29" i="34"/>
  <c r="M67" i="33"/>
  <c r="AX69" i="34"/>
  <c r="AC72" i="33"/>
  <c r="BC72" i="33"/>
  <c r="U72" i="34"/>
  <c r="X72" i="33"/>
  <c r="AX72" i="34"/>
  <c r="AZ69" i="33"/>
  <c r="P72" i="33"/>
  <c r="AX72" i="33"/>
  <c r="AT67" i="33"/>
  <c r="AT76" i="33" s="1"/>
  <c r="X34" i="33"/>
  <c r="AP34" i="33"/>
  <c r="AF34" i="33"/>
  <c r="BA34" i="33"/>
  <c r="AI34" i="33"/>
  <c r="Q34" i="33"/>
  <c r="J34" i="33"/>
  <c r="P34" i="33"/>
  <c r="AK34" i="33"/>
  <c r="AB34" i="33"/>
  <c r="AW34" i="33"/>
  <c r="BC38" i="34"/>
  <c r="U38" i="34"/>
  <c r="AJ38" i="34"/>
  <c r="AY38" i="34"/>
  <c r="Y38" i="34"/>
  <c r="AN38" i="34"/>
  <c r="AD30" i="34"/>
  <c r="AS30" i="34"/>
  <c r="S30" i="34"/>
  <c r="AH30" i="34"/>
  <c r="AO30" i="34"/>
  <c r="AV30" i="34"/>
  <c r="E62" i="34"/>
  <c r="AP37" i="33"/>
  <c r="AX37" i="33"/>
  <c r="AZ37" i="33"/>
  <c r="AH50" i="33"/>
  <c r="AW50" i="33"/>
  <c r="AR33" i="33"/>
  <c r="M60" i="34"/>
  <c r="AE45" i="33"/>
  <c r="AG45" i="33"/>
  <c r="AW37" i="33"/>
  <c r="BB55" i="33"/>
  <c r="AZ55" i="33"/>
  <c r="AU55" i="33"/>
  <c r="AS55" i="33"/>
  <c r="AE55" i="33"/>
  <c r="AW55" i="33"/>
  <c r="AF67" i="34"/>
  <c r="AF76" i="34" s="1"/>
  <c r="AP67" i="34"/>
  <c r="AP76" i="34" s="1"/>
  <c r="BA72" i="33"/>
  <c r="AG72" i="34"/>
  <c r="J72" i="33"/>
  <c r="AV72" i="33"/>
  <c r="AM72" i="34"/>
  <c r="L72" i="34"/>
  <c r="BA49" i="34"/>
  <c r="BC49" i="34"/>
  <c r="Z49" i="34"/>
  <c r="AT49" i="34"/>
  <c r="AW49" i="34"/>
  <c r="BD49" i="34"/>
  <c r="AQ49" i="34"/>
  <c r="AD49" i="34"/>
  <c r="N67" i="33"/>
  <c r="U30" i="33"/>
  <c r="AJ30" i="33"/>
  <c r="W30" i="33"/>
  <c r="G30" i="33"/>
  <c r="G60" i="33" s="1"/>
  <c r="AL30" i="34"/>
  <c r="L30" i="34"/>
  <c r="AA30" i="34"/>
  <c r="AP30" i="34"/>
  <c r="AW30" i="34"/>
  <c r="AZ66" i="33"/>
  <c r="AL50" i="33"/>
  <c r="AY37" i="33"/>
  <c r="W37" i="33"/>
  <c r="BC37" i="33"/>
  <c r="N37" i="33"/>
  <c r="AA37" i="33"/>
  <c r="AY50" i="33"/>
  <c r="AG50" i="33"/>
  <c r="J33" i="33"/>
  <c r="BD45" i="33"/>
  <c r="AI45" i="33"/>
  <c r="AQ45" i="33"/>
  <c r="AW45" i="33"/>
  <c r="U37" i="33"/>
  <c r="P31" i="33"/>
  <c r="F29" i="33"/>
  <c r="R31" i="33"/>
  <c r="AM31" i="33"/>
  <c r="AP31" i="33"/>
  <c r="V31" i="33"/>
  <c r="T31" i="33"/>
  <c r="AV67" i="34"/>
  <c r="V67" i="34"/>
  <c r="V76" i="34" s="1"/>
  <c r="R67" i="34"/>
  <c r="R76" i="34" s="1"/>
  <c r="AI69" i="33"/>
  <c r="AE72" i="34"/>
  <c r="T72" i="33"/>
  <c r="AT72" i="33"/>
  <c r="X72" i="34"/>
  <c r="AD72" i="34"/>
  <c r="AW28" i="33"/>
  <c r="AW29" i="33"/>
  <c r="AC28" i="33"/>
  <c r="AZ67" i="33"/>
  <c r="S37" i="33"/>
  <c r="X37" i="33"/>
  <c r="AV37" i="33"/>
  <c r="AD37" i="33"/>
  <c r="AQ37" i="33"/>
  <c r="AM33" i="33"/>
  <c r="AI50" i="33"/>
  <c r="Y29" i="33"/>
  <c r="AO45" i="33"/>
  <c r="AV50" i="33"/>
  <c r="AJ29" i="33"/>
  <c r="AF45" i="33"/>
  <c r="BA37" i="33"/>
  <c r="E29" i="34"/>
  <c r="X67" i="34"/>
  <c r="X76" i="34" s="1"/>
  <c r="J67" i="34"/>
  <c r="J76" i="34" s="1"/>
  <c r="F67" i="34"/>
  <c r="F76" i="34" s="1"/>
  <c r="V28" i="33"/>
  <c r="V29" i="33"/>
  <c r="AD72" i="33"/>
  <c r="AR72" i="33"/>
  <c r="V72" i="34"/>
  <c r="Y72" i="33"/>
  <c r="AM67" i="33"/>
  <c r="O28" i="33"/>
  <c r="O29" i="33" s="1"/>
  <c r="AK29" i="34"/>
  <c r="AC29" i="34"/>
  <c r="S29" i="34"/>
  <c r="P69" i="33"/>
  <c r="P69" i="34"/>
  <c r="J29" i="33"/>
  <c r="BB69" i="33"/>
  <c r="BB76" i="33" s="1"/>
  <c r="C9" i="33"/>
  <c r="G26" i="33"/>
  <c r="U29" i="33"/>
  <c r="AR28" i="34"/>
  <c r="AR29" i="34" s="1"/>
  <c r="W29" i="34"/>
  <c r="F29" i="34"/>
  <c r="AS29" i="33"/>
  <c r="F69" i="33"/>
  <c r="F76" i="33" s="1"/>
  <c r="S69" i="34"/>
  <c r="S69" i="33"/>
  <c r="K71" i="34"/>
  <c r="E71" i="33"/>
  <c r="AI71" i="34"/>
  <c r="AI76" i="34" s="1"/>
  <c r="AQ71" i="34"/>
  <c r="AE68" i="33"/>
  <c r="AD68" i="33"/>
  <c r="Y71" i="34"/>
  <c r="Y76" i="34" s="1"/>
  <c r="S71" i="33"/>
  <c r="Y70" i="33"/>
  <c r="N70" i="34"/>
  <c r="AY70" i="33"/>
  <c r="AN70" i="33"/>
  <c r="Q70" i="33"/>
  <c r="BD70" i="34"/>
  <c r="BD76" i="34" s="1"/>
  <c r="R70" i="34"/>
  <c r="BC70" i="33"/>
  <c r="AF70" i="33"/>
  <c r="I70" i="33"/>
  <c r="AV70" i="34"/>
  <c r="X70" i="33"/>
  <c r="L71" i="34"/>
  <c r="L76" i="34" s="1"/>
  <c r="W70" i="33"/>
  <c r="N33" i="34"/>
  <c r="N60" i="34" s="1"/>
  <c r="AP33" i="34"/>
  <c r="AN33" i="34"/>
  <c r="AC33" i="34"/>
  <c r="AQ33" i="34"/>
  <c r="AX33" i="34"/>
  <c r="AD33" i="34"/>
  <c r="W33" i="34"/>
  <c r="Z33" i="34"/>
  <c r="O33" i="34"/>
  <c r="O60" i="34" s="1"/>
  <c r="AS33" i="34"/>
  <c r="Q33" i="34"/>
  <c r="U33" i="34"/>
  <c r="AI33" i="34"/>
  <c r="AF33" i="34"/>
  <c r="J33" i="34"/>
  <c r="J60" i="34" s="1"/>
  <c r="AE33" i="34"/>
  <c r="L33" i="34"/>
  <c r="L60" i="34" s="1"/>
  <c r="AG33" i="34"/>
  <c r="BA33" i="34"/>
  <c r="AZ33" i="34"/>
  <c r="P33" i="34"/>
  <c r="AU33" i="34"/>
  <c r="AB33" i="34"/>
  <c r="AW33" i="34"/>
  <c r="AJ33" i="34"/>
  <c r="T33" i="34"/>
  <c r="AO33" i="34"/>
  <c r="V33" i="34"/>
  <c r="AR33" i="34"/>
  <c r="H29" i="34"/>
  <c r="X33" i="34"/>
  <c r="S33" i="34"/>
  <c r="AK33" i="34"/>
  <c r="Y33" i="34"/>
  <c r="AL33" i="34"/>
  <c r="K33" i="34"/>
  <c r="R33" i="34"/>
  <c r="AV33" i="34"/>
  <c r="AV33" i="33"/>
  <c r="H29" i="33"/>
  <c r="K33" i="33"/>
  <c r="AL33" i="33"/>
  <c r="W33" i="33"/>
  <c r="AD33" i="33"/>
  <c r="AZ33" i="33"/>
  <c r="Y33" i="33"/>
  <c r="AF33" i="33"/>
  <c r="AB33" i="33"/>
  <c r="AW33" i="33"/>
  <c r="O33" i="33"/>
  <c r="R33" i="33"/>
  <c r="M33" i="33"/>
  <c r="AI33" i="33"/>
  <c r="AU33" i="33"/>
  <c r="L33" i="33"/>
  <c r="AG33" i="33"/>
  <c r="AH33" i="33"/>
  <c r="AC33" i="33"/>
  <c r="AY33" i="33"/>
  <c r="AK33" i="33"/>
  <c r="AP33" i="33"/>
  <c r="AX33" i="33"/>
  <c r="BA33" i="33"/>
  <c r="P33" i="33"/>
  <c r="AE33" i="33"/>
  <c r="AQ33" i="33"/>
  <c r="U33" i="33"/>
  <c r="Z33" i="33"/>
  <c r="AO33" i="33"/>
  <c r="T33" i="33"/>
  <c r="X33" i="33"/>
  <c r="I33" i="33"/>
  <c r="AY47" i="33" l="1"/>
  <c r="AB47" i="33"/>
  <c r="AN47" i="33"/>
  <c r="BB47" i="33"/>
  <c r="AU47" i="33"/>
  <c r="AQ47" i="33"/>
  <c r="BA47" i="33"/>
  <c r="AF47" i="33"/>
  <c r="BC47" i="33"/>
  <c r="AE47" i="33"/>
  <c r="AZ47" i="33"/>
  <c r="AV47" i="33"/>
  <c r="AD47" i="33"/>
  <c r="AX47" i="33"/>
  <c r="AR47" i="33"/>
  <c r="X47" i="33"/>
  <c r="AM47" i="33"/>
  <c r="BD47" i="33"/>
  <c r="AP47" i="33"/>
  <c r="AJ47" i="33"/>
  <c r="AW47" i="33"/>
  <c r="AL47" i="33"/>
  <c r="W47" i="33"/>
  <c r="AH47" i="33"/>
  <c r="AS47" i="33"/>
  <c r="AO47" i="33"/>
  <c r="AT47" i="33"/>
  <c r="Z47" i="33"/>
  <c r="AK47" i="33"/>
  <c r="AG47" i="33"/>
  <c r="AI47" i="33"/>
  <c r="AC47" i="33"/>
  <c r="Y47" i="33"/>
  <c r="AA47" i="33"/>
  <c r="G28" i="33"/>
  <c r="G29" i="33"/>
  <c r="AM76" i="33"/>
  <c r="AD76" i="33"/>
  <c r="AF76" i="33"/>
  <c r="P76" i="33"/>
  <c r="AQ53" i="34"/>
  <c r="AK53" i="34"/>
  <c r="AU53" i="34"/>
  <c r="AW53" i="34"/>
  <c r="AI53" i="34"/>
  <c r="AC53" i="34"/>
  <c r="AM53" i="34"/>
  <c r="AO53" i="34"/>
  <c r="AZ53" i="34"/>
  <c r="BB53" i="34"/>
  <c r="AE53" i="34"/>
  <c r="AG53" i="34"/>
  <c r="AR53" i="34"/>
  <c r="BC53" i="34"/>
  <c r="AH53" i="34"/>
  <c r="AJ53" i="34"/>
  <c r="BD53" i="34"/>
  <c r="AD53" i="34"/>
  <c r="BA53" i="34"/>
  <c r="AV53" i="34"/>
  <c r="AP53" i="34"/>
  <c r="AS53" i="34"/>
  <c r="AN53" i="34"/>
  <c r="AT53" i="34"/>
  <c r="AF53" i="34"/>
  <c r="AY53" i="34"/>
  <c r="AL53" i="34"/>
  <c r="AX53" i="34"/>
  <c r="AH40" i="33"/>
  <c r="BB40" i="33"/>
  <c r="X40" i="33"/>
  <c r="V40" i="33"/>
  <c r="AI40" i="33"/>
  <c r="AZ40" i="33"/>
  <c r="AM40" i="33"/>
  <c r="Y40" i="33"/>
  <c r="AU40" i="33"/>
  <c r="S40" i="33"/>
  <c r="Q40" i="33"/>
  <c r="AW40" i="33"/>
  <c r="AA40" i="33"/>
  <c r="BC40" i="33"/>
  <c r="BC60" i="33" s="1"/>
  <c r="AL40" i="33"/>
  <c r="W40" i="33"/>
  <c r="AE40" i="33"/>
  <c r="T40" i="33"/>
  <c r="AD40" i="33"/>
  <c r="BD40" i="33"/>
  <c r="BD60" i="33" s="1"/>
  <c r="AJ40" i="33"/>
  <c r="AT40" i="33"/>
  <c r="AN40" i="33"/>
  <c r="AQ40" i="33"/>
  <c r="U40" i="33"/>
  <c r="AY40" i="33"/>
  <c r="AG40" i="33"/>
  <c r="P40" i="33"/>
  <c r="AK40" i="33"/>
  <c r="AS40" i="33"/>
  <c r="AR40" i="33"/>
  <c r="R40" i="33"/>
  <c r="AC40" i="33"/>
  <c r="AB40" i="33"/>
  <c r="AX40" i="33"/>
  <c r="AF40" i="33"/>
  <c r="AO40" i="33"/>
  <c r="AV40" i="33"/>
  <c r="BA40" i="33"/>
  <c r="AP40" i="33"/>
  <c r="Z40" i="33"/>
  <c r="AV54" i="33"/>
  <c r="AO54" i="33"/>
  <c r="AJ54" i="33"/>
  <c r="AK54" i="33"/>
  <c r="AH54" i="33"/>
  <c r="AP54" i="33"/>
  <c r="AR54" i="33"/>
  <c r="AY54" i="33"/>
  <c r="AZ54" i="33"/>
  <c r="AQ54" i="33"/>
  <c r="AI54" i="33"/>
  <c r="AT54" i="33"/>
  <c r="AD54" i="33"/>
  <c r="BA54" i="33"/>
  <c r="BD54" i="33"/>
  <c r="AU54" i="33"/>
  <c r="AM54" i="33"/>
  <c r="BC54" i="33"/>
  <c r="AN54" i="33"/>
  <c r="AE54" i="33"/>
  <c r="AL54" i="33"/>
  <c r="BB54" i="33"/>
  <c r="BB60" i="33" s="1"/>
  <c r="AS54" i="33"/>
  <c r="AX54" i="33"/>
  <c r="AF54" i="33"/>
  <c r="AW54" i="33"/>
  <c r="AG54" i="33"/>
  <c r="E63" i="34"/>
  <c r="E64" i="34" s="1"/>
  <c r="E77" i="34" s="1"/>
  <c r="E80" i="34" s="1"/>
  <c r="E81" i="34" s="1"/>
  <c r="F61" i="34"/>
  <c r="BA60" i="33"/>
  <c r="K60" i="34"/>
  <c r="AU60" i="34"/>
  <c r="I76" i="33"/>
  <c r="AS76" i="33"/>
  <c r="AM76" i="34"/>
  <c r="K76" i="33"/>
  <c r="Y76" i="33"/>
  <c r="AL56" i="34"/>
  <c r="AF56" i="34"/>
  <c r="AY56" i="34"/>
  <c r="BC56" i="34"/>
  <c r="AW56" i="34"/>
  <c r="AQ56" i="34"/>
  <c r="BA56" i="34"/>
  <c r="BA60" i="34" s="1"/>
  <c r="AU56" i="34"/>
  <c r="AO56" i="34"/>
  <c r="AI56" i="34"/>
  <c r="AS56" i="34"/>
  <c r="AM56" i="34"/>
  <c r="AG56" i="34"/>
  <c r="AZ56" i="34"/>
  <c r="AZ60" i="34" s="1"/>
  <c r="AK56" i="34"/>
  <c r="AP56" i="34"/>
  <c r="BB56" i="34"/>
  <c r="AH56" i="34"/>
  <c r="AX56" i="34"/>
  <c r="AT56" i="34"/>
  <c r="AR56" i="34"/>
  <c r="BD56" i="34"/>
  <c r="AJ56" i="34"/>
  <c r="AV56" i="34"/>
  <c r="AN56" i="34"/>
  <c r="D42" i="20"/>
  <c r="I12" i="20"/>
  <c r="X60" i="34"/>
  <c r="AL60" i="34"/>
  <c r="AV76" i="34"/>
  <c r="K76" i="34"/>
  <c r="AE76" i="34"/>
  <c r="BC76" i="34"/>
  <c r="F63" i="33"/>
  <c r="F64" i="33" s="1"/>
  <c r="F77" i="33" s="1"/>
  <c r="F80" i="33" s="1"/>
  <c r="AD60" i="34"/>
  <c r="W76" i="34"/>
  <c r="BD76" i="33"/>
  <c r="AQ76" i="33"/>
  <c r="BA40" i="34"/>
  <c r="AL40" i="34"/>
  <c r="W40" i="34"/>
  <c r="W60" i="34" s="1"/>
  <c r="AW40" i="34"/>
  <c r="AW60" i="34" s="1"/>
  <c r="AH40" i="34"/>
  <c r="AH60" i="34" s="1"/>
  <c r="S40" i="34"/>
  <c r="AS40" i="34"/>
  <c r="AS60" i="34" s="1"/>
  <c r="AD40" i="34"/>
  <c r="BD40" i="34"/>
  <c r="BD60" i="34" s="1"/>
  <c r="AO40" i="34"/>
  <c r="AO60" i="34" s="1"/>
  <c r="Z40" i="34"/>
  <c r="Z60" i="34" s="1"/>
  <c r="AZ40" i="34"/>
  <c r="AK40" i="34"/>
  <c r="V40" i="34"/>
  <c r="V60" i="34" s="1"/>
  <c r="AV40" i="34"/>
  <c r="AV60" i="34" s="1"/>
  <c r="AG40" i="34"/>
  <c r="AG60" i="34" s="1"/>
  <c r="R40" i="34"/>
  <c r="R60" i="34" s="1"/>
  <c r="AR40" i="34"/>
  <c r="AR60" i="34" s="1"/>
  <c r="AT40" i="34"/>
  <c r="AT60" i="34" s="1"/>
  <c r="X40" i="34"/>
  <c r="AQ40" i="34"/>
  <c r="AQ60" i="34" s="1"/>
  <c r="AF40" i="34"/>
  <c r="AF60" i="34" s="1"/>
  <c r="BC40" i="34"/>
  <c r="BC60" i="34" s="1"/>
  <c r="P40" i="34"/>
  <c r="P60" i="34" s="1"/>
  <c r="AI40" i="34"/>
  <c r="AI60" i="34" s="1"/>
  <c r="BB40" i="34"/>
  <c r="BB60" i="34" s="1"/>
  <c r="AU40" i="34"/>
  <c r="Y40" i="34"/>
  <c r="AA40" i="34"/>
  <c r="AA60" i="34" s="1"/>
  <c r="AM40" i="34"/>
  <c r="AM60" i="34" s="1"/>
  <c r="Q40" i="34"/>
  <c r="Q60" i="34" s="1"/>
  <c r="AJ40" i="34"/>
  <c r="AJ60" i="34" s="1"/>
  <c r="AC40" i="34"/>
  <c r="AE40" i="34"/>
  <c r="AE60" i="34" s="1"/>
  <c r="AX40" i="34"/>
  <c r="AX60" i="34" s="1"/>
  <c r="AB40" i="34"/>
  <c r="AB60" i="34" s="1"/>
  <c r="U40" i="34"/>
  <c r="U60" i="34" s="1"/>
  <c r="AN40" i="34"/>
  <c r="AN60" i="34" s="1"/>
  <c r="AP40" i="34"/>
  <c r="AP60" i="34" s="1"/>
  <c r="T40" i="34"/>
  <c r="T60" i="34" s="1"/>
  <c r="AY40" i="34"/>
  <c r="AY60" i="34" s="1"/>
  <c r="AZ53" i="33"/>
  <c r="BB53" i="33"/>
  <c r="AX53" i="33"/>
  <c r="AV53" i="33"/>
  <c r="AR53" i="33"/>
  <c r="AT53" i="33"/>
  <c r="AP53" i="33"/>
  <c r="BC53" i="33"/>
  <c r="AQ53" i="33"/>
  <c r="AL53" i="33"/>
  <c r="AN53" i="33"/>
  <c r="AI53" i="33"/>
  <c r="AD53" i="33"/>
  <c r="AF53" i="33"/>
  <c r="AY53" i="33"/>
  <c r="AJ53" i="33"/>
  <c r="AW53" i="33"/>
  <c r="AM53" i="33"/>
  <c r="AE53" i="33"/>
  <c r="BA53" i="33"/>
  <c r="AO53" i="33"/>
  <c r="BD53" i="33"/>
  <c r="AS53" i="33"/>
  <c r="AG53" i="33"/>
  <c r="AU53" i="33"/>
  <c r="AK53" i="33"/>
  <c r="AH53" i="33"/>
  <c r="AC53" i="33"/>
  <c r="S60" i="34"/>
  <c r="AC60" i="34"/>
  <c r="Y60" i="34"/>
  <c r="E76" i="33"/>
  <c r="E77" i="33" s="1"/>
  <c r="E80" i="33" s="1"/>
  <c r="E81" i="33" s="1"/>
  <c r="AK60" i="34"/>
  <c r="AC29" i="33"/>
  <c r="AZ76" i="33"/>
  <c r="M76" i="33"/>
  <c r="AR76" i="33"/>
  <c r="AN76" i="33"/>
  <c r="AA76" i="33"/>
  <c r="O29" i="34"/>
  <c r="F62" i="34" l="1"/>
  <c r="G61" i="34" s="1"/>
  <c r="AS32" i="33"/>
  <c r="AS60" i="33" s="1"/>
  <c r="J32" i="33"/>
  <c r="J60" i="33" s="1"/>
  <c r="O32" i="33"/>
  <c r="O60" i="33" s="1"/>
  <c r="AK32" i="33"/>
  <c r="AK60" i="33" s="1"/>
  <c r="Z32" i="33"/>
  <c r="Z60" i="33" s="1"/>
  <c r="V32" i="33"/>
  <c r="V60" i="33" s="1"/>
  <c r="AC32" i="33"/>
  <c r="AC60" i="33" s="1"/>
  <c r="AB32" i="33"/>
  <c r="AB60" i="33" s="1"/>
  <c r="AG32" i="33"/>
  <c r="AG60" i="33" s="1"/>
  <c r="AW32" i="33"/>
  <c r="AW60" i="33" s="1"/>
  <c r="AI32" i="33"/>
  <c r="AI60" i="33" s="1"/>
  <c r="AR32" i="33"/>
  <c r="AR60" i="33" s="1"/>
  <c r="T32" i="33"/>
  <c r="T60" i="33" s="1"/>
  <c r="AD32" i="33"/>
  <c r="AD60" i="33" s="1"/>
  <c r="H32" i="33"/>
  <c r="H60" i="33" s="1"/>
  <c r="AA32" i="33"/>
  <c r="AA60" i="33" s="1"/>
  <c r="AE32" i="33"/>
  <c r="AE60" i="33" s="1"/>
  <c r="AU32" i="33"/>
  <c r="AU60" i="33" s="1"/>
  <c r="AY32" i="33"/>
  <c r="AY60" i="33" s="1"/>
  <c r="AT32" i="33"/>
  <c r="AT60" i="33" s="1"/>
  <c r="X32" i="33"/>
  <c r="X60" i="33" s="1"/>
  <c r="AL32" i="33"/>
  <c r="AL60" i="33" s="1"/>
  <c r="AZ32" i="33"/>
  <c r="AZ60" i="33" s="1"/>
  <c r="R32" i="33"/>
  <c r="R60" i="33" s="1"/>
  <c r="AN32" i="33"/>
  <c r="AN60" i="33" s="1"/>
  <c r="AQ32" i="33"/>
  <c r="AQ60" i="33" s="1"/>
  <c r="U32" i="33"/>
  <c r="U60" i="33" s="1"/>
  <c r="K32" i="33"/>
  <c r="K60" i="33" s="1"/>
  <c r="AH32" i="33"/>
  <c r="AH60" i="33" s="1"/>
  <c r="Y32" i="33"/>
  <c r="Y60" i="33" s="1"/>
  <c r="G62" i="33"/>
  <c r="AP32" i="33"/>
  <c r="AP60" i="33" s="1"/>
  <c r="P32" i="33"/>
  <c r="P60" i="33" s="1"/>
  <c r="M32" i="33"/>
  <c r="M60" i="33" s="1"/>
  <c r="L32" i="33"/>
  <c r="L60" i="33" s="1"/>
  <c r="AX32" i="33"/>
  <c r="AX60" i="33" s="1"/>
  <c r="W32" i="33"/>
  <c r="W60" i="33" s="1"/>
  <c r="S32" i="33"/>
  <c r="S60" i="33" s="1"/>
  <c r="AF32" i="33"/>
  <c r="AF60" i="33" s="1"/>
  <c r="AJ32" i="33"/>
  <c r="AJ60" i="33" s="1"/>
  <c r="I32" i="33"/>
  <c r="I60" i="33" s="1"/>
  <c r="N32" i="33"/>
  <c r="N60" i="33" s="1"/>
  <c r="AV32" i="33"/>
  <c r="AV60" i="33" s="1"/>
  <c r="Q32" i="33"/>
  <c r="Q60" i="33" s="1"/>
  <c r="AO32" i="33"/>
  <c r="AO60" i="33" s="1"/>
  <c r="AM32" i="33"/>
  <c r="AM60" i="33" s="1"/>
  <c r="J12" i="20"/>
  <c r="D43" i="20"/>
  <c r="F81" i="33"/>
  <c r="G62" i="34" l="1"/>
  <c r="H61" i="34" s="1"/>
  <c r="H62" i="33"/>
  <c r="I61" i="33" s="1"/>
  <c r="I62" i="33" s="1"/>
  <c r="D44" i="20"/>
  <c r="K12" i="20"/>
  <c r="F63" i="34"/>
  <c r="F64" i="34" s="1"/>
  <c r="F77" i="34" s="1"/>
  <c r="F80" i="34" s="1"/>
  <c r="F81" i="34" s="1"/>
  <c r="H61" i="33"/>
  <c r="G63" i="33"/>
  <c r="G64" i="33" s="1"/>
  <c r="G77" i="33" s="1"/>
  <c r="G80" i="33" s="1"/>
  <c r="G81" i="33" s="1"/>
  <c r="J61" i="33" l="1"/>
  <c r="J62" i="33" s="1"/>
  <c r="K61" i="33" s="1"/>
  <c r="I63" i="33"/>
  <c r="I64" i="33" s="1"/>
  <c r="I77" i="33" s="1"/>
  <c r="I80" i="33" s="1"/>
  <c r="I81" i="33" s="1"/>
  <c r="H63" i="34"/>
  <c r="H64" i="34" s="1"/>
  <c r="H77" i="34" s="1"/>
  <c r="H80" i="34" s="1"/>
  <c r="H62" i="34"/>
  <c r="I61" i="34" s="1"/>
  <c r="D45" i="20"/>
  <c r="L12" i="20"/>
  <c r="G63" i="34"/>
  <c r="G64" i="34" s="1"/>
  <c r="G77" i="34" s="1"/>
  <c r="G80" i="34" s="1"/>
  <c r="G81" i="34" s="1"/>
  <c r="H63" i="33"/>
  <c r="H64" i="33" s="1"/>
  <c r="H77" i="33" s="1"/>
  <c r="H80" i="33" s="1"/>
  <c r="H81" i="33" s="1"/>
  <c r="K62" i="33"/>
  <c r="L61" i="33" s="1"/>
  <c r="J63" i="33"/>
  <c r="J64" i="33" s="1"/>
  <c r="J77" i="33" s="1"/>
  <c r="J80" i="33" s="1"/>
  <c r="J81" i="33" l="1"/>
  <c r="I62" i="34"/>
  <c r="J61" i="34" s="1"/>
  <c r="I63" i="34"/>
  <c r="I64" i="34" s="1"/>
  <c r="I77" i="34" s="1"/>
  <c r="I80" i="34" s="1"/>
  <c r="I81" i="34" s="1"/>
  <c r="H81" i="34"/>
  <c r="M12" i="20"/>
  <c r="D46" i="20"/>
  <c r="L62" i="33"/>
  <c r="M61" i="33" s="1"/>
  <c r="K63" i="33"/>
  <c r="K64" i="33" s="1"/>
  <c r="K77" i="33" s="1"/>
  <c r="K80" i="33" s="1"/>
  <c r="K81" i="33" s="1"/>
  <c r="D47" i="20" l="1"/>
  <c r="N12" i="20"/>
  <c r="J62" i="34"/>
  <c r="K61" i="34" s="1"/>
  <c r="J63" i="34"/>
  <c r="J64" i="34" s="1"/>
  <c r="J77" i="34" s="1"/>
  <c r="J80" i="34" s="1"/>
  <c r="J81" i="34" s="1"/>
  <c r="M62" i="33"/>
  <c r="N61" i="33" s="1"/>
  <c r="L63" i="33"/>
  <c r="L64" i="33" s="1"/>
  <c r="L77" i="33" s="1"/>
  <c r="L80" i="33" s="1"/>
  <c r="L81" i="33" s="1"/>
  <c r="K62" i="34" l="1"/>
  <c r="L61" i="34" s="1"/>
  <c r="K63" i="34"/>
  <c r="K64" i="34" s="1"/>
  <c r="K77" i="34" s="1"/>
  <c r="K80" i="34" s="1"/>
  <c r="K81" i="34" s="1"/>
  <c r="D48" i="20"/>
  <c r="O12" i="20"/>
  <c r="N62" i="33"/>
  <c r="O61" i="33" s="1"/>
  <c r="M63" i="33"/>
  <c r="M64" i="33" s="1"/>
  <c r="M77" i="33" s="1"/>
  <c r="M80" i="33" s="1"/>
  <c r="M81" i="33" s="1"/>
  <c r="L62" i="34" l="1"/>
  <c r="M61" i="34" s="1"/>
  <c r="D49" i="20"/>
  <c r="P12" i="20"/>
  <c r="O62" i="33"/>
  <c r="P61" i="33" s="1"/>
  <c r="N63" i="33"/>
  <c r="N64" i="33" s="1"/>
  <c r="N77" i="33" s="1"/>
  <c r="N80" i="33" s="1"/>
  <c r="N81" i="33" s="1"/>
  <c r="D50" i="20" l="1"/>
  <c r="Q12" i="20"/>
  <c r="M62" i="34"/>
  <c r="N61" i="34" s="1"/>
  <c r="M63" i="34"/>
  <c r="M64" i="34" s="1"/>
  <c r="M77" i="34" s="1"/>
  <c r="M80" i="34" s="1"/>
  <c r="L63" i="34"/>
  <c r="L64" i="34" s="1"/>
  <c r="L77" i="34" s="1"/>
  <c r="L80" i="34" s="1"/>
  <c r="L81" i="34" s="1"/>
  <c r="P62" i="33"/>
  <c r="Q61" i="33" s="1"/>
  <c r="O63" i="33"/>
  <c r="O64" i="33" s="1"/>
  <c r="O77" i="33" s="1"/>
  <c r="O80" i="33" s="1"/>
  <c r="O81" i="33" s="1"/>
  <c r="M81" i="34" l="1"/>
  <c r="N62" i="34"/>
  <c r="O61" i="34" s="1"/>
  <c r="N63" i="34"/>
  <c r="N64" i="34" s="1"/>
  <c r="N77" i="34" s="1"/>
  <c r="N80" i="34" s="1"/>
  <c r="N81" i="34" s="1"/>
  <c r="R12" i="20"/>
  <c r="D51" i="20"/>
  <c r="Q62" i="33"/>
  <c r="R61" i="33" s="1"/>
  <c r="P63" i="33"/>
  <c r="P64" i="33" s="1"/>
  <c r="P77" i="33" s="1"/>
  <c r="P80" i="33" s="1"/>
  <c r="P81" i="33" s="1"/>
  <c r="O62" i="34" l="1"/>
  <c r="P61" i="34" s="1"/>
  <c r="O63" i="34"/>
  <c r="O64" i="34" s="1"/>
  <c r="O77" i="34" s="1"/>
  <c r="O80" i="34" s="1"/>
  <c r="O81" i="34" s="1"/>
  <c r="D52" i="20"/>
  <c r="S12" i="20"/>
  <c r="R62" i="33"/>
  <c r="S61" i="33" s="1"/>
  <c r="Q63" i="33"/>
  <c r="Q64" i="33" s="1"/>
  <c r="Q77" i="33" s="1"/>
  <c r="Q80" i="33" s="1"/>
  <c r="Q81" i="33" s="1"/>
  <c r="T12" i="20" l="1"/>
  <c r="D53" i="20"/>
  <c r="P62" i="34"/>
  <c r="Q61" i="34" s="1"/>
  <c r="P63" i="34"/>
  <c r="P64" i="34" s="1"/>
  <c r="P77" i="34" s="1"/>
  <c r="P80" i="34" s="1"/>
  <c r="P81" i="34" s="1"/>
  <c r="R63" i="33"/>
  <c r="R64" i="33" s="1"/>
  <c r="R77" i="33" s="1"/>
  <c r="R80" i="33" s="1"/>
  <c r="R81" i="33" s="1"/>
  <c r="S62" i="33"/>
  <c r="T61" i="33" s="1"/>
  <c r="Q62" i="34" l="1"/>
  <c r="R61" i="34" s="1"/>
  <c r="Q63" i="34"/>
  <c r="Q64" i="34" s="1"/>
  <c r="Q77" i="34" s="1"/>
  <c r="Q80" i="34" s="1"/>
  <c r="Q81" i="34" s="1"/>
  <c r="U12" i="20"/>
  <c r="D54" i="20"/>
  <c r="T62" i="33"/>
  <c r="U61" i="33" s="1"/>
  <c r="S63" i="33"/>
  <c r="S64" i="33" s="1"/>
  <c r="S77" i="33" s="1"/>
  <c r="S80" i="33" s="1"/>
  <c r="S81" i="33" s="1"/>
  <c r="D55" i="20" l="1"/>
  <c r="V12" i="20"/>
  <c r="R62" i="34"/>
  <c r="S61" i="34" s="1"/>
  <c r="R63" i="34"/>
  <c r="R64" i="34" s="1"/>
  <c r="R77" i="34" s="1"/>
  <c r="R80" i="34" s="1"/>
  <c r="R81" i="34" s="1"/>
  <c r="T63" i="33"/>
  <c r="T64" i="33" s="1"/>
  <c r="T77" i="33" s="1"/>
  <c r="T80" i="33" s="1"/>
  <c r="T81" i="33" s="1"/>
  <c r="U62" i="33"/>
  <c r="V61" i="33" s="1"/>
  <c r="S62" i="34" l="1"/>
  <c r="T61" i="34" s="1"/>
  <c r="S63" i="34"/>
  <c r="S64" i="34" s="1"/>
  <c r="S77" i="34" s="1"/>
  <c r="S80" i="34" s="1"/>
  <c r="S81" i="34" s="1"/>
  <c r="D56" i="20"/>
  <c r="W12" i="20"/>
  <c r="U63" i="33"/>
  <c r="U64" i="33" s="1"/>
  <c r="U77" i="33" s="1"/>
  <c r="U80" i="33" s="1"/>
  <c r="U81" i="33" s="1"/>
  <c r="V62" i="33"/>
  <c r="W61" i="33" s="1"/>
  <c r="X12" i="20" l="1"/>
  <c r="D57" i="20"/>
  <c r="T62" i="34"/>
  <c r="U61" i="34" s="1"/>
  <c r="T63" i="34"/>
  <c r="T64" i="34" s="1"/>
  <c r="T77" i="34" s="1"/>
  <c r="T80" i="34" s="1"/>
  <c r="T81" i="34" s="1"/>
  <c r="W62" i="33"/>
  <c r="X61" i="33" s="1"/>
  <c r="V63" i="33"/>
  <c r="V64" i="33" s="1"/>
  <c r="V77" i="33" s="1"/>
  <c r="V80" i="33" s="1"/>
  <c r="V81" i="33" s="1"/>
  <c r="U62" i="34" l="1"/>
  <c r="V61" i="34" s="1"/>
  <c r="U63" i="34"/>
  <c r="U64" i="34" s="1"/>
  <c r="U77" i="34" s="1"/>
  <c r="U80" i="34" s="1"/>
  <c r="U81" i="34" s="1"/>
  <c r="D58" i="20"/>
  <c r="Y12" i="20"/>
  <c r="C4" i="33"/>
  <c r="G28" i="29" s="1"/>
  <c r="W63" i="33"/>
  <c r="W64" i="33" s="1"/>
  <c r="W77" i="33" s="1"/>
  <c r="W80" i="33" s="1"/>
  <c r="W81" i="33" s="1"/>
  <c r="X62" i="33"/>
  <c r="Y61" i="33" s="1"/>
  <c r="V62" i="34" l="1"/>
  <c r="W61" i="34" s="1"/>
  <c r="D59" i="20"/>
  <c r="Z12" i="20"/>
  <c r="Y62" i="33"/>
  <c r="Z61" i="33" s="1"/>
  <c r="X63" i="33"/>
  <c r="X64" i="33" s="1"/>
  <c r="X77" i="33" s="1"/>
  <c r="X80" i="33" s="1"/>
  <c r="X81" i="33" s="1"/>
  <c r="AA12" i="20" l="1"/>
  <c r="D60" i="20"/>
  <c r="V63" i="34"/>
  <c r="V64" i="34" s="1"/>
  <c r="V77" i="34" s="1"/>
  <c r="V80" i="34" s="1"/>
  <c r="V81" i="34" s="1"/>
  <c r="C4" i="34" s="1"/>
  <c r="G29" i="29" s="1"/>
  <c r="W62" i="34"/>
  <c r="X61" i="34" s="1"/>
  <c r="W63" i="34"/>
  <c r="W64" i="34" s="1"/>
  <c r="W77" i="34" s="1"/>
  <c r="W80" i="34" s="1"/>
  <c r="W81" i="34" s="1"/>
  <c r="Y63" i="33"/>
  <c r="Y64" i="33" s="1"/>
  <c r="Y77" i="33" s="1"/>
  <c r="Y80" i="33" s="1"/>
  <c r="Y81" i="33" s="1"/>
  <c r="Z62" i="33"/>
  <c r="AA61" i="33" s="1"/>
  <c r="X62" i="34" l="1"/>
  <c r="Y61" i="34" s="1"/>
  <c r="X63" i="34"/>
  <c r="X64" i="34" s="1"/>
  <c r="X77" i="34" s="1"/>
  <c r="X80" i="34" s="1"/>
  <c r="X81" i="34" s="1"/>
  <c r="AB12" i="20"/>
  <c r="D61" i="20"/>
  <c r="Z63" i="33"/>
  <c r="Z64" i="33" s="1"/>
  <c r="Z77" i="33" s="1"/>
  <c r="Z80" i="33" s="1"/>
  <c r="Z81" i="33" s="1"/>
  <c r="AA62" i="33"/>
  <c r="AB61" i="33" s="1"/>
  <c r="D62" i="20" l="1"/>
  <c r="AC12" i="20"/>
  <c r="Y62" i="34"/>
  <c r="Z61" i="34" s="1"/>
  <c r="Y63" i="34"/>
  <c r="Y64" i="34" s="1"/>
  <c r="Y77" i="34" s="1"/>
  <c r="Y80" i="34" s="1"/>
  <c r="Y81" i="34" s="1"/>
  <c r="AB62" i="33"/>
  <c r="AC61" i="33" s="1"/>
  <c r="AA63" i="33"/>
  <c r="AA64" i="33" s="1"/>
  <c r="AA77" i="33" s="1"/>
  <c r="AA80" i="33" s="1"/>
  <c r="AA81" i="33" s="1"/>
  <c r="Z62" i="34" l="1"/>
  <c r="AA61" i="34" s="1"/>
  <c r="Z63" i="34"/>
  <c r="Z64" i="34" s="1"/>
  <c r="Z77" i="34" s="1"/>
  <c r="Z80" i="34" s="1"/>
  <c r="Z81" i="34" s="1"/>
  <c r="D63" i="20"/>
  <c r="AD12" i="20"/>
  <c r="AC62" i="33"/>
  <c r="AD61" i="33" s="1"/>
  <c r="AB63" i="33"/>
  <c r="AB64" i="33" s="1"/>
  <c r="AB77" i="33" s="1"/>
  <c r="AB80" i="33" s="1"/>
  <c r="AB81" i="33" s="1"/>
  <c r="AE12" i="20" l="1"/>
  <c r="D64" i="20"/>
  <c r="AA62" i="34"/>
  <c r="AB61" i="34" s="1"/>
  <c r="AA63" i="34"/>
  <c r="AA64" i="34" s="1"/>
  <c r="AA77" i="34" s="1"/>
  <c r="AA80" i="34" s="1"/>
  <c r="AA81" i="34" s="1"/>
  <c r="AD62" i="33"/>
  <c r="AE61" i="33" s="1"/>
  <c r="AC63" i="33"/>
  <c r="AC64" i="33" s="1"/>
  <c r="AC77" i="33" s="1"/>
  <c r="AC80" i="33" s="1"/>
  <c r="AC81" i="33" s="1"/>
  <c r="AB62" i="34" l="1"/>
  <c r="AC61" i="34" s="1"/>
  <c r="D65" i="20"/>
  <c r="AF12" i="20"/>
  <c r="AD63" i="33"/>
  <c r="AD64" i="33" s="1"/>
  <c r="AD77" i="33" s="1"/>
  <c r="AD80" i="33" s="1"/>
  <c r="AD81" i="33" s="1"/>
  <c r="AE62" i="33"/>
  <c r="AF61" i="33" s="1"/>
  <c r="D66" i="20" l="1"/>
  <c r="AG12" i="20"/>
  <c r="AB63" i="34"/>
  <c r="AB64" i="34" s="1"/>
  <c r="AB77" i="34" s="1"/>
  <c r="AB80" i="34" s="1"/>
  <c r="AB81" i="34" s="1"/>
  <c r="AC62" i="34"/>
  <c r="AD61" i="34" s="1"/>
  <c r="AC63" i="34"/>
  <c r="AC64" i="34" s="1"/>
  <c r="AC77" i="34" s="1"/>
  <c r="AC80" i="34" s="1"/>
  <c r="AC81" i="34" s="1"/>
  <c r="C5" i="33"/>
  <c r="H28" i="29" s="1"/>
  <c r="AF62" i="33"/>
  <c r="AG61" i="33" s="1"/>
  <c r="AE63" i="33"/>
  <c r="AE64" i="33" s="1"/>
  <c r="AE77" i="33" s="1"/>
  <c r="AE80" i="33" s="1"/>
  <c r="AE81" i="33" s="1"/>
  <c r="AD62" i="34" l="1"/>
  <c r="AE61" i="34" s="1"/>
  <c r="AD63" i="34"/>
  <c r="AD64" i="34" s="1"/>
  <c r="AD77" i="34" s="1"/>
  <c r="AD80" i="34" s="1"/>
  <c r="AD81" i="34" s="1"/>
  <c r="C5" i="34" s="1"/>
  <c r="H29" i="29" s="1"/>
  <c r="AH12" i="20"/>
  <c r="D67" i="20"/>
  <c r="AG62" i="33"/>
  <c r="AH61" i="33" s="1"/>
  <c r="AF63" i="33"/>
  <c r="AF64" i="33" s="1"/>
  <c r="AF77" i="33" s="1"/>
  <c r="AF80" i="33" s="1"/>
  <c r="AF81" i="33" s="1"/>
  <c r="AI12" i="20" l="1"/>
  <c r="D68" i="20"/>
  <c r="AE62" i="34"/>
  <c r="AF61" i="34" s="1"/>
  <c r="AH62" i="33"/>
  <c r="AI61" i="33" s="1"/>
  <c r="AG63" i="33"/>
  <c r="AG64" i="33" s="1"/>
  <c r="AG77" i="33" s="1"/>
  <c r="AG80" i="33" s="1"/>
  <c r="AG81" i="33" s="1"/>
  <c r="AE63" i="34" l="1"/>
  <c r="AE64" i="34" s="1"/>
  <c r="AE77" i="34" s="1"/>
  <c r="AE80" i="34" s="1"/>
  <c r="AE81" i="34" s="1"/>
  <c r="AF62" i="34"/>
  <c r="AG61" i="34" s="1"/>
  <c r="AF63" i="34"/>
  <c r="AF64" i="34" s="1"/>
  <c r="AF77" i="34" s="1"/>
  <c r="AF80" i="34" s="1"/>
  <c r="D69" i="20"/>
  <c r="AJ12" i="20"/>
  <c r="AI62" i="33"/>
  <c r="AJ61" i="33" s="1"/>
  <c r="AH63" i="33"/>
  <c r="AH64" i="33" s="1"/>
  <c r="AH77" i="33" s="1"/>
  <c r="AH80" i="33" s="1"/>
  <c r="AH81" i="33" s="1"/>
  <c r="D70" i="20" l="1"/>
  <c r="AK12" i="20"/>
  <c r="AF81" i="34"/>
  <c r="AG62" i="34"/>
  <c r="AH61" i="34" s="1"/>
  <c r="AG63" i="34"/>
  <c r="AG64" i="34" s="1"/>
  <c r="AG77" i="34" s="1"/>
  <c r="AG80" i="34" s="1"/>
  <c r="AG81" i="34" s="1"/>
  <c r="AJ62" i="33"/>
  <c r="AK61" i="33" s="1"/>
  <c r="AI63" i="33"/>
  <c r="AI64" i="33" s="1"/>
  <c r="AI77" i="33" s="1"/>
  <c r="AI80" i="33" s="1"/>
  <c r="AI81" i="33" s="1"/>
  <c r="AH62" i="34" l="1"/>
  <c r="AI61" i="34" s="1"/>
  <c r="AH63" i="34"/>
  <c r="AH64" i="34" s="1"/>
  <c r="AH77" i="34" s="1"/>
  <c r="AH80" i="34" s="1"/>
  <c r="AH81" i="34" s="1"/>
  <c r="AL12" i="20"/>
  <c r="D71" i="20"/>
  <c r="AK62" i="33"/>
  <c r="AL61" i="33" s="1"/>
  <c r="AJ63" i="33"/>
  <c r="AJ64" i="33" s="1"/>
  <c r="AJ77" i="33" s="1"/>
  <c r="AJ80" i="33" s="1"/>
  <c r="AJ81" i="33" s="1"/>
  <c r="D72" i="20" l="1"/>
  <c r="AM12" i="20"/>
  <c r="AI62" i="34"/>
  <c r="AJ61" i="34" s="1"/>
  <c r="AI63" i="34"/>
  <c r="AI64" i="34" s="1"/>
  <c r="AI77" i="34" s="1"/>
  <c r="AI80" i="34" s="1"/>
  <c r="AI81" i="34" s="1"/>
  <c r="AL62" i="33"/>
  <c r="AM61" i="33" s="1"/>
  <c r="AK63" i="33"/>
  <c r="AK64" i="33" s="1"/>
  <c r="AK77" i="33" s="1"/>
  <c r="AK80" i="33" s="1"/>
  <c r="AK81" i="33" s="1"/>
  <c r="AJ62" i="34" l="1"/>
  <c r="AK61" i="34" s="1"/>
  <c r="AJ63" i="34"/>
  <c r="AJ64" i="34" s="1"/>
  <c r="AJ77" i="34" s="1"/>
  <c r="AJ80" i="34" s="1"/>
  <c r="AJ81" i="34" s="1"/>
  <c r="D73" i="20"/>
  <c r="AN12" i="20"/>
  <c r="AM62" i="33"/>
  <c r="AN61" i="33" s="1"/>
  <c r="AL63" i="33"/>
  <c r="AL64" i="33" s="1"/>
  <c r="AL77" i="33" s="1"/>
  <c r="AL80" i="33" s="1"/>
  <c r="AL81" i="33" s="1"/>
  <c r="AO12" i="20" l="1"/>
  <c r="D75" i="20"/>
  <c r="AK62" i="34"/>
  <c r="AL61" i="34" s="1"/>
  <c r="AK63" i="34"/>
  <c r="AK64" i="34" s="1"/>
  <c r="AK77" i="34" s="1"/>
  <c r="AK80" i="34" s="1"/>
  <c r="AK81" i="34" s="1"/>
  <c r="C6" i="33"/>
  <c r="I28" i="29" s="1"/>
  <c r="AN62" i="33"/>
  <c r="AO61" i="33" s="1"/>
  <c r="AM63" i="33"/>
  <c r="AM64" i="33" s="1"/>
  <c r="AM77" i="33" s="1"/>
  <c r="AM80" i="33" s="1"/>
  <c r="AM81" i="33" s="1"/>
  <c r="AL62" i="34" l="1"/>
  <c r="AM61" i="34" s="1"/>
  <c r="AL63" i="34"/>
  <c r="AL64" i="34" s="1"/>
  <c r="AL77" i="34" s="1"/>
  <c r="AL80" i="34" s="1"/>
  <c r="AL81" i="34" s="1"/>
  <c r="C6" i="34" s="1"/>
  <c r="I29" i="29" s="1"/>
  <c r="AO62" i="33"/>
  <c r="AP61" i="33" s="1"/>
  <c r="AN63" i="33"/>
  <c r="AN64" i="33" s="1"/>
  <c r="AN77" i="33" s="1"/>
  <c r="AN80" i="33" s="1"/>
  <c r="AN81" i="33" s="1"/>
  <c r="AM62" i="34" l="1"/>
  <c r="AN61" i="34" s="1"/>
  <c r="AM63" i="34"/>
  <c r="AM64" i="34" s="1"/>
  <c r="AM77" i="34" s="1"/>
  <c r="AM80" i="34" s="1"/>
  <c r="AM81" i="34" s="1"/>
  <c r="AP62" i="33"/>
  <c r="AQ61" i="33" s="1"/>
  <c r="AO63" i="33"/>
  <c r="AO64" i="33" s="1"/>
  <c r="AO77" i="33" s="1"/>
  <c r="AO80" i="33" s="1"/>
  <c r="AO81" i="33" s="1"/>
  <c r="AN62" i="34" l="1"/>
  <c r="AO61" i="34" s="1"/>
  <c r="AN63" i="34"/>
  <c r="AN64" i="34" s="1"/>
  <c r="AN77" i="34" s="1"/>
  <c r="AN80" i="34" s="1"/>
  <c r="AN81" i="34" s="1"/>
  <c r="AQ62" i="33"/>
  <c r="AR61" i="33" s="1"/>
  <c r="AP63" i="33"/>
  <c r="AP64" i="33" s="1"/>
  <c r="AP77" i="33" s="1"/>
  <c r="AP80" i="33" s="1"/>
  <c r="AP81" i="33" s="1"/>
  <c r="AO62" i="34" l="1"/>
  <c r="AP61" i="34" s="1"/>
  <c r="AO63" i="34"/>
  <c r="AO64" i="34" s="1"/>
  <c r="AO77" i="34" s="1"/>
  <c r="AO80" i="34" s="1"/>
  <c r="AO81" i="34" s="1"/>
  <c r="AR62" i="33"/>
  <c r="AS61" i="33" s="1"/>
  <c r="AQ63" i="33"/>
  <c r="AQ64" i="33" s="1"/>
  <c r="AQ77" i="33" s="1"/>
  <c r="AQ80" i="33" s="1"/>
  <c r="AQ81" i="33" s="1"/>
  <c r="AP62" i="34" l="1"/>
  <c r="AQ61" i="34" s="1"/>
  <c r="AP63" i="34"/>
  <c r="AP64" i="34" s="1"/>
  <c r="AP77" i="34" s="1"/>
  <c r="AP80" i="34" s="1"/>
  <c r="AP81" i="34" s="1"/>
  <c r="AS62" i="33"/>
  <c r="AT61" i="33" s="1"/>
  <c r="AR63" i="33"/>
  <c r="AR64" i="33" s="1"/>
  <c r="AR77" i="33" s="1"/>
  <c r="AR80" i="33" s="1"/>
  <c r="AR81" i="33" s="1"/>
  <c r="AQ62" i="34" l="1"/>
  <c r="AR61" i="34" s="1"/>
  <c r="AQ63" i="34"/>
  <c r="AQ64" i="34" s="1"/>
  <c r="AQ77" i="34" s="1"/>
  <c r="AQ80" i="34" s="1"/>
  <c r="AQ81" i="34" s="1"/>
  <c r="AT62" i="33"/>
  <c r="AU61" i="33" s="1"/>
  <c r="AS63" i="33"/>
  <c r="AS64" i="33" s="1"/>
  <c r="AS77" i="33" s="1"/>
  <c r="AS80" i="33" s="1"/>
  <c r="AS81" i="33" s="1"/>
  <c r="AR62" i="34" l="1"/>
  <c r="AS61" i="34" s="1"/>
  <c r="AR63" i="34"/>
  <c r="AR64" i="34" s="1"/>
  <c r="AR77" i="34" s="1"/>
  <c r="AR80" i="34" s="1"/>
  <c r="AR81" i="34" s="1"/>
  <c r="AU62" i="33"/>
  <c r="AV61" i="33" s="1"/>
  <c r="AT63" i="33"/>
  <c r="AT64" i="33" s="1"/>
  <c r="AT77" i="33" s="1"/>
  <c r="AT80" i="33" s="1"/>
  <c r="AT81" i="33" s="1"/>
  <c r="AS62" i="34" l="1"/>
  <c r="AT61" i="34" s="1"/>
  <c r="AS63" i="34"/>
  <c r="AS64" i="34" s="1"/>
  <c r="AS77" i="34" s="1"/>
  <c r="AS80" i="34" s="1"/>
  <c r="AS81" i="34" s="1"/>
  <c r="AV62" i="33"/>
  <c r="AW61" i="33" s="1"/>
  <c r="AU63" i="33"/>
  <c r="AU64" i="33" s="1"/>
  <c r="AU77" i="33" s="1"/>
  <c r="AU80" i="33" s="1"/>
  <c r="AU81" i="33" s="1"/>
  <c r="AT62" i="34" l="1"/>
  <c r="AU61" i="34" s="1"/>
  <c r="AT63" i="34"/>
  <c r="AT64" i="34" s="1"/>
  <c r="AT77" i="34" s="1"/>
  <c r="AT80" i="34" s="1"/>
  <c r="AT81" i="34" s="1"/>
  <c r="AW62" i="33"/>
  <c r="AX61" i="33" s="1"/>
  <c r="AV63" i="33"/>
  <c r="AV64" i="33" s="1"/>
  <c r="AV77" i="33" s="1"/>
  <c r="AV80" i="33" s="1"/>
  <c r="AV81" i="33" s="1"/>
  <c r="AU62" i="34" l="1"/>
  <c r="AV61" i="34" s="1"/>
  <c r="AU63" i="34"/>
  <c r="AU64" i="34" s="1"/>
  <c r="AU77" i="34" s="1"/>
  <c r="AU80" i="34" s="1"/>
  <c r="AU81" i="34" s="1"/>
  <c r="AX62" i="33"/>
  <c r="AY61" i="33" s="1"/>
  <c r="AW63" i="33"/>
  <c r="AW64" i="33" s="1"/>
  <c r="AW77" i="33" s="1"/>
  <c r="AW80" i="33" s="1"/>
  <c r="AW81" i="33" s="1"/>
  <c r="AV62" i="34" l="1"/>
  <c r="AW61" i="34" s="1"/>
  <c r="AV63" i="34"/>
  <c r="AV64" i="34" s="1"/>
  <c r="AV77" i="34" s="1"/>
  <c r="AV80" i="34" s="1"/>
  <c r="AV81" i="34" s="1"/>
  <c r="AY62" i="33"/>
  <c r="AZ61" i="33" s="1"/>
  <c r="AX63" i="33"/>
  <c r="AX64" i="33" s="1"/>
  <c r="AX77" i="33" s="1"/>
  <c r="AX80" i="33" s="1"/>
  <c r="AX81" i="33" s="1"/>
  <c r="AW62" i="34" l="1"/>
  <c r="AX61" i="34" s="1"/>
  <c r="AW63" i="34"/>
  <c r="AW64" i="34" s="1"/>
  <c r="AW77" i="34" s="1"/>
  <c r="AW80" i="34" s="1"/>
  <c r="AW81" i="34" s="1"/>
  <c r="AZ62" i="33"/>
  <c r="BA61" i="33" s="1"/>
  <c r="AY63" i="33"/>
  <c r="AY64" i="33" s="1"/>
  <c r="AY77" i="33" s="1"/>
  <c r="AY80" i="33" s="1"/>
  <c r="AY81" i="33" s="1"/>
  <c r="AX62" i="34" l="1"/>
  <c r="AY61" i="34" s="1"/>
  <c r="AX63" i="34"/>
  <c r="AX64" i="34" s="1"/>
  <c r="AX77" i="34" s="1"/>
  <c r="AX80" i="34" s="1"/>
  <c r="AX81" i="34" s="1"/>
  <c r="C7" i="33"/>
  <c r="J28" i="29" s="1"/>
  <c r="BA62" i="33"/>
  <c r="BB61" i="33" s="1"/>
  <c r="AZ63" i="33"/>
  <c r="AZ64" i="33" s="1"/>
  <c r="AZ77" i="33" s="1"/>
  <c r="AZ80" i="33" s="1"/>
  <c r="AZ81" i="33" s="1"/>
  <c r="AY62" i="34" l="1"/>
  <c r="AZ61" i="34" s="1"/>
  <c r="AY63" i="34"/>
  <c r="AY64" i="34" s="1"/>
  <c r="AY77" i="34" s="1"/>
  <c r="AY80" i="34" s="1"/>
  <c r="AY81" i="34" s="1"/>
  <c r="C7" i="34" s="1"/>
  <c r="J29" i="29" s="1"/>
  <c r="BB62" i="33"/>
  <c r="BC61" i="33" s="1"/>
  <c r="BA63" i="33"/>
  <c r="BA64" i="33" s="1"/>
  <c r="BA77" i="33" s="1"/>
  <c r="BA80" i="33" s="1"/>
  <c r="BA81" i="33" s="1"/>
  <c r="AZ62" i="34" l="1"/>
  <c r="BA61" i="34" s="1"/>
  <c r="AZ63" i="34"/>
  <c r="AZ64" i="34" s="1"/>
  <c r="AZ77" i="34" s="1"/>
  <c r="AZ80" i="34" s="1"/>
  <c r="AZ81" i="34" s="1"/>
  <c r="BC62" i="33"/>
  <c r="BD61" i="33" s="1"/>
  <c r="BB63" i="33"/>
  <c r="BB64" i="33" s="1"/>
  <c r="BB77" i="33" s="1"/>
  <c r="BB80" i="33" s="1"/>
  <c r="BB81" i="33" s="1"/>
  <c r="BA62" i="34" l="1"/>
  <c r="BB61" i="34" s="1"/>
  <c r="BA63" i="34"/>
  <c r="BA64" i="34" s="1"/>
  <c r="BA77" i="34" s="1"/>
  <c r="BA80" i="34" s="1"/>
  <c r="BA81" i="34" s="1"/>
  <c r="BD62" i="33"/>
  <c r="BD63" i="33" s="1"/>
  <c r="BD64" i="33" s="1"/>
  <c r="BD77" i="33" s="1"/>
  <c r="BD80" i="33" s="1"/>
  <c r="BC63" i="33"/>
  <c r="BC64" i="33" s="1"/>
  <c r="BC77" i="33" s="1"/>
  <c r="BC80" i="33" s="1"/>
  <c r="BC81" i="33" s="1"/>
  <c r="BD81" i="33" l="1"/>
  <c r="BB62" i="34"/>
  <c r="BC61" i="34" s="1"/>
  <c r="BB63" i="34"/>
  <c r="BB64" i="34" s="1"/>
  <c r="BB77" i="34" s="1"/>
  <c r="BB80" i="34" s="1"/>
  <c r="BB81" i="34" s="1"/>
  <c r="BC62" i="34" l="1"/>
  <c r="BD61" i="34" s="1"/>
  <c r="BD62" i="34" s="1"/>
  <c r="BD63" i="34" s="1"/>
  <c r="BD64" i="34" s="1"/>
  <c r="BD77" i="34" s="1"/>
  <c r="BD80" i="34" s="1"/>
  <c r="BC63" i="34"/>
  <c r="BC64" i="34" s="1"/>
  <c r="BC77" i="34" s="1"/>
  <c r="BC80" i="34" s="1"/>
  <c r="BC81" i="34" s="1"/>
  <c r="BD81"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5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6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Simpson, Alannah</author>
  </authors>
  <commentList>
    <comment ref="H8" authorId="0" shapeId="0" xr:uid="{9221A5F2-7957-4B81-9FC1-5DE243F2F861}">
      <text>
        <r>
          <rPr>
            <b/>
            <sz val="9"/>
            <color indexed="81"/>
            <rFont val="Tahoma"/>
            <family val="2"/>
          </rPr>
          <t>Simpson, Alannah:</t>
        </r>
        <r>
          <rPr>
            <sz val="9"/>
            <color indexed="81"/>
            <rFont val="Tahoma"/>
            <family val="2"/>
          </rPr>
          <t xml:space="preserve">
no additional cameras purchased or replaced</t>
        </r>
      </text>
    </comment>
  </commentList>
</comments>
</file>

<file path=xl/sharedStrings.xml><?xml version="1.0" encoding="utf-8"?>
<sst xmlns="http://schemas.openxmlformats.org/spreadsheetml/2006/main" count="735" uniqueCount="369">
  <si>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</si>
  <si>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</si>
  <si>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</si>
  <si>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</si>
  <si>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</si>
  <si>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</si>
  <si>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</si>
  <si>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</si>
  <si>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</si>
  <si>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</si>
  <si>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</si>
  <si>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</si>
  <si>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</si>
  <si>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</si>
  <si>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</si>
  <si>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</si>
  <si>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</si>
  <si>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</si>
  <si>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</si>
  <si>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</si>
  <si>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</si>
  <si>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</si>
  <si>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</si>
  <si>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</si>
  <si>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</si>
  <si>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</si>
  <si>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</si>
  <si>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</si>
  <si>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</si>
  <si>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</si>
  <si>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</si>
  <si>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</si>
  <si>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</si>
  <si>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</si>
  <si>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</si>
  <si>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</si>
  <si>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</si>
  <si>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</si>
  <si>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</si>
  <si>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</si>
  <si>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</si>
  <si>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</si>
  <si>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</si>
  <si>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</si>
  <si>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</si>
  <si>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</si>
  <si>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</si>
  <si>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</si>
  <si>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</si>
  <si>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</si>
  <si>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</si>
  <si>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</si>
  <si>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</si>
  <si>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</si>
  <si>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</si>
  <si>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</si>
  <si>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</si>
  <si>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</si>
  <si>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</si>
  <si>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</si>
  <si>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</si>
  <si>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</si>
  <si>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</si>
  <si>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</si>
  <si>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</si>
  <si>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</si>
  <si>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</si>
  <si>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</si>
  <si>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</si>
  <si>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</si>
  <si>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</si>
  <si>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</si>
  <si>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</si>
  <si>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</si>
  <si>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</si>
  <si>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</si>
  <si>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</si>
  <si>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</si>
  <si>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</si>
  <si>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</si>
  <si>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r>
      <t xml:space="preserve">Workings / assumptions used for costing </t>
    </r>
    <r>
      <rPr>
        <b/>
        <sz val="14"/>
        <color rgb="FF0070C0"/>
        <rFont val="Calibri"/>
        <family val="2"/>
        <scheme val="minor"/>
      </rPr>
      <t>option 1</t>
    </r>
  </si>
  <si>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</si>
  <si>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</si>
  <si>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</si>
  <si>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</si>
  <si>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</si>
  <si>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</si>
  <si>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</si>
  <si>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</si>
  <si>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</si>
  <si>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</si>
  <si>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</si>
  <si>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</si>
  <si>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</si>
  <si>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</si>
  <si>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</si>
  <si>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</si>
  <si>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</si>
  <si>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</si>
  <si>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</si>
  <si>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</si>
  <si>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</si>
  <si>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</si>
  <si>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</si>
  <si>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</si>
  <si>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</si>
  <si>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</si>
  <si>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</si>
  <si>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</si>
  <si>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</si>
  <si>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</si>
  <si>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</si>
  <si>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</si>
  <si>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</si>
  <si>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</si>
  <si>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</si>
  <si>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</si>
  <si>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</si>
  <si>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</si>
  <si>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</si>
  <si>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</si>
  <si>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</si>
  <si>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</si>
  <si>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</si>
  <si>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</si>
  <si>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</si>
  <si>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</si>
  <si>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</si>
  <si>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</si>
  <si>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</si>
  <si>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</si>
  <si>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</si>
  <si>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</si>
  <si>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</si>
  <si>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</si>
  <si>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</si>
  <si>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</si>
  <si>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</si>
  <si>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</si>
  <si>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</si>
  <si>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</si>
  <si>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</si>
  <si>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</si>
  <si>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</si>
  <si>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</si>
  <si>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</si>
  <si>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</si>
  <si>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</si>
  <si>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</si>
  <si>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</si>
  <si>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</si>
  <si>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</si>
  <si>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</si>
  <si>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</si>
  <si>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</si>
  <si>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</si>
  <si>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</si>
  <si>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</si>
  <si>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</si>
  <si>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</si>
  <si>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</si>
  <si>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</si>
  <si>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</si>
  <si>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</si>
  <si>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</si>
  <si>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</si>
  <si>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</si>
  <si>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</si>
  <si>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</si>
  <si>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</si>
  <si>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</si>
  <si>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</si>
  <si>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</si>
  <si>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</si>
  <si>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</si>
  <si>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</si>
  <si>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</si>
  <si>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</si>
  <si>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</si>
  <si>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</si>
  <si>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</si>
  <si>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</si>
  <si>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</si>
  <si>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</si>
  <si>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</si>
  <si>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</si>
  <si>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</si>
  <si>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</si>
  <si>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</si>
  <si>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</si>
  <si>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</si>
  <si>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</si>
  <si>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</si>
  <si>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</si>
  <si>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</si>
  <si>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</si>
  <si>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</si>
  <si>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</si>
  <si>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</si>
  <si>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</si>
  <si>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</si>
  <si>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</si>
  <si>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</si>
  <si>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</si>
  <si>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</si>
  <si>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</si>
  <si>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</si>
  <si>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</si>
  <si>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</si>
  <si>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</si>
  <si>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</si>
  <si>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</si>
  <si>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</si>
  <si>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</si>
  <si>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</si>
  <si>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</si>
  <si>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</si>
  <si>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</si>
  <si>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</si>
  <si>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</si>
  <si>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</si>
  <si>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</si>
  <si>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</si>
  <si>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</si>
  <si>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</si>
  <si>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</si>
  <si>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</si>
  <si>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</si>
  <si>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</si>
  <si>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</si>
  <si>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</si>
  <si>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</si>
  <si>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</si>
  <si>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</si>
  <si>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</si>
  <si>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</si>
  <si>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</si>
  <si>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</si>
  <si>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</si>
  <si>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</si>
  <si>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</si>
  <si>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</si>
  <si>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</si>
  <si>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</si>
  <si>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</si>
  <si>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</si>
  <si>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</si>
  <si>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</si>
  <si>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</si>
  <si>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</si>
  <si>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</si>
  <si>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</si>
  <si>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</si>
  <si>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</si>
  <si>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</si>
  <si>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</si>
  <si>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</si>
  <si>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</si>
  <si>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</si>
  <si>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</si>
  <si>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</si>
  <si>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</si>
  <si>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</si>
  <si>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</si>
  <si>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</si>
  <si>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</si>
  <si>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</si>
  <si>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</si>
  <si>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</si>
  <si>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</si>
  <si>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</si>
  <si>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</si>
  <si>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</si>
  <si>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</si>
  <si>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</si>
  <si>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</si>
  <si>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</si>
  <si>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</si>
  <si>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</si>
  <si>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</si>
  <si>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</si>
  <si>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</si>
  <si>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</si>
  <si>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</si>
  <si>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</si>
  <si>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</si>
  <si>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</si>
  <si>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</si>
  <si>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</si>
  <si>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</si>
  <si>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</si>
  <si>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</si>
  <si>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</si>
  <si>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</si>
  <si>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</si>
  <si>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</si>
  <si>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</si>
  <si>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</si>
  <si>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</si>
  <si>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</si>
  <si>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</si>
  <si>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</si>
  <si>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</si>
  <si>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</si>
  <si>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</si>
  <si>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</si>
  <si>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</si>
  <si>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</si>
  <si>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</si>
  <si>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</si>
  <si>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</si>
  <si>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</si>
  <si>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</si>
  <si>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</si>
  <si>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</si>
  <si>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</si>
  <si>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</si>
  <si>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</si>
  <si>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</si>
  <si>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</si>
  <si>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</si>
  <si>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</si>
  <si>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</si>
  <si>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</si>
  <si>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</si>
  <si>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</si>
  <si>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</si>
  <si>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</si>
  <si>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</si>
  <si>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</si>
  <si>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</si>
  <si>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</si>
  <si>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</si>
  <si>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</si>
  <si>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</si>
  <si>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</si>
  <si>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</si>
  <si>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</si>
  <si>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</si>
  <si>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</si>
  <si>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</si>
  <si>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S,T</t>
  </si>
  <si>
    <t>CBA Option 2</t>
  </si>
  <si>
    <t>CBA Option 1 - Baseline</t>
  </si>
  <si>
    <t>Traditional Reinforcement</t>
  </si>
  <si>
    <t>Option 1 (Baseline)</t>
  </si>
  <si>
    <t>Option 2</t>
  </si>
  <si>
    <t>Do Nothing Scenario.  Normal fault location occurrs</t>
  </si>
  <si>
    <t>15/16</t>
  </si>
  <si>
    <t>16/17</t>
  </si>
  <si>
    <t>17/18</t>
  </si>
  <si>
    <r>
      <rPr>
        <b/>
        <sz val="10"/>
        <color theme="1"/>
        <rFont val="Gill Sans MT"/>
        <family val="2"/>
      </rPr>
      <t xml:space="preserve">Bidoyng: </t>
    </r>
    <r>
      <rPr>
        <sz val="10"/>
        <color theme="1"/>
        <rFont val="Gill Sans MT"/>
        <family val="2"/>
      </rPr>
      <t>Primary driver is to reduce duration of outages at the LV level.</t>
    </r>
  </si>
  <si>
    <t>Use thermal cameras to assist in fault location</t>
  </si>
  <si>
    <t>Thermal camera procurement, training &amp; implementation costs</t>
  </si>
  <si>
    <t>Total thermal camera costs</t>
  </si>
  <si>
    <t>*Thermal camera data.  Acquired from LV automation team</t>
  </si>
  <si>
    <t>Thermal camera avoided costs</t>
  </si>
  <si>
    <t>Total # of CMLs avoided</t>
  </si>
  <si>
    <t>Total # of CIs avoided</t>
  </si>
  <si>
    <t>Total £ savings of CIs avoided</t>
  </si>
  <si>
    <t>Total £ savings of CMLs avoided</t>
  </si>
  <si>
    <t>NA</t>
  </si>
  <si>
    <t>Total excavational (Opex) savings</t>
  </si>
  <si>
    <t>Total savings</t>
  </si>
  <si>
    <t>19/20</t>
  </si>
  <si>
    <t>18/19</t>
  </si>
  <si>
    <t>2020/21</t>
  </si>
  <si>
    <t>20/21</t>
  </si>
  <si>
    <t>Total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</si>
</sst>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_-* #,##0_-;\-* #,##0_-;_-* &quot;-&quot;??_-;_-@_-"/>
  </numFmts>
  <fonts count="39"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sz val="11"/>
      <color theme="1"/>
      <name val="Arial"/>
      <family val="2"/>
    </font>
    <font>
      <sz val="9"/>
      <color indexed="81"/>
      <name val="Tahoma"/>
      <family val="2"/>
    </font>
    <font>
      <b/>
      <sz val="9"/>
      <color indexed="81"/>
      <name val="Tahoma"/>
      <family val="2"/>
    </font>
  </fonts>
  <fills count="1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10">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xf numFmtId="0" fontId="36" fillId="0" borderId="0"/>
  </cellStyleXfs>
  <cellXfs count="194">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166" fontId="0" fillId="0" borderId="0" xfId="0" applyNumberFormat="1"/>
    <xf numFmtId="170" fontId="0" fillId="0" borderId="0" xfId="0" applyNumberFormat="1"/>
    <xf numFmtId="0" fontId="0" fillId="0" borderId="0" xfId="9" applyFont="1" applyFill="1" applyBorder="1" applyAlignment="1" applyProtection="1">
      <alignment horizontal="center" vertical="center"/>
      <protection locked="0"/>
    </xf>
    <xf numFmtId="0" fontId="0" fillId="0" borderId="0" xfId="0" applyFill="1" applyBorder="1"/>
    <xf numFmtId="0" fontId="4" fillId="0" borderId="3" xfId="0" applyFont="1" applyFill="1" applyBorder="1" applyAlignment="1">
      <alignment vertical="top"/>
    </xf>
    <xf numFmtId="0" fontId="4" fillId="0" borderId="3" xfId="0" applyFont="1" applyFill="1" applyBorder="1" applyAlignment="1">
      <alignment vertical="top" wrapText="1"/>
    </xf>
    <xf numFmtId="8" fontId="4" fillId="0" borderId="3" xfId="0" applyNumberFormat="1" applyFont="1" applyFill="1" applyBorder="1" applyAlignment="1">
      <alignment horizontal="center" vertical="top"/>
    </xf>
    <xf numFmtId="8" fontId="0" fillId="0" borderId="0" xfId="0" applyNumberFormat="1"/>
    <xf numFmtId="0" fontId="4" fillId="0" borderId="3" xfId="0" applyFont="1" applyBorder="1" applyAlignment="1">
      <alignment vertical="top" wrapText="1"/>
    </xf>
    <xf numFmtId="2" fontId="0" fillId="0" borderId="3" xfId="0" applyNumberFormat="1" applyBorder="1"/>
    <xf numFmtId="170" fontId="0" fillId="0" borderId="3" xfId="7" applyNumberFormat="1" applyFont="1" applyBorder="1"/>
    <xf numFmtId="0" fontId="0" fillId="0" borderId="0" xfId="0" applyBorder="1" applyAlignment="1">
      <alignment horizontal="left"/>
    </xf>
    <xf numFmtId="0" fontId="0" fillId="0" borderId="3" xfId="9" applyFont="1" applyFill="1" applyBorder="1" applyAlignment="1" applyProtection="1">
      <alignment horizontal="left" vertical="center"/>
      <protection locked="0"/>
    </xf>
    <xf numFmtId="175" fontId="0" fillId="10" borderId="0" xfId="7" applyNumberFormat="1" applyFont="1" applyFill="1"/>
    <xf numFmtId="170" fontId="0" fillId="10" borderId="0" xfId="0" applyNumberFormat="1" applyFill="1"/>
    <xf numFmtId="3" fontId="0" fillId="0" borderId="0" xfId="0" applyNumberFormat="1"/>
    <xf numFmtId="0" fontId="4" fillId="0" borderId="0" xfId="0" applyFont="1" applyAlignment="1">
      <alignment horizontal="left" vertical="top" wrapText="1"/>
    </xf>
    <xf numFmtId="0" fontId="4" fillId="0" borderId="7" xfId="0" applyFont="1" applyBorder="1" applyAlignment="1">
      <alignment horizontal="left"/>
    </xf>
    <xf numFmtId="0" fontId="4" fillId="0" borderId="9" xfId="0" applyFont="1" applyBorder="1" applyAlignment="1">
      <alignment horizontal="left"/>
    </xf>
    <xf numFmtId="0" fontId="4" fillId="0" borderId="3" xfId="0" applyFont="1" applyBorder="1" applyAlignment="1">
      <alignment horizontal="center" vertical="top" wrapText="1"/>
    </xf>
    <xf numFmtId="0" fontId="4" fillId="0" borderId="3" xfId="0" applyFont="1" applyBorder="1" applyAlignment="1">
      <alignment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4" fillId="0" borderId="7" xfId="0" applyFont="1" applyBorder="1" applyAlignment="1">
      <alignment horizontal="left" vertical="top"/>
    </xf>
    <xf numFmtId="0" fontId="4" fillId="0" borderId="9" xfId="0" applyFont="1" applyBorder="1" applyAlignment="1">
      <alignment horizontal="left" vertical="top"/>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cellXfs>
  <cellStyles count="10">
    <cellStyle name="=C:\WINNT\SYSTEM32\COMMAND.COM 6" xfId="4" xr:uid="{00000000-0005-0000-0000-000000000000}"/>
    <cellStyle name="Comma" xfId="7" builtinId="3"/>
    <cellStyle name="Comma 4" xfId="5" xr:uid="{00000000-0005-0000-0000-000002000000}"/>
    <cellStyle name="Currency" xfId="8" builtinId="4"/>
    <cellStyle name="Hyperlink" xfId="6" builtinId="8"/>
    <cellStyle name="Normal" xfId="0" builtinId="0"/>
    <cellStyle name="Normal 20" xfId="2" xr:uid="{00000000-0005-0000-0000-000006000000}"/>
    <cellStyle name="Normal 3" xfId="3" xr:uid="{00000000-0005-0000-0000-000007000000}"/>
    <cellStyle name="Normal_Workings baseline" xfId="9" xr:uid="{00000000-0005-0000-0000-000008000000}"/>
    <cellStyle name="Percent" xfId="1" builtinId="5"/>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229</v>
      </c>
      <c r="C2" s="101" t="s">
        <v>237</v>
      </c>
      <c r="D2" s="101" t="s">
        <v>236</v>
      </c>
      <c r="E2" s="101" t="s">
        <v>230</v>
      </c>
    </row>
    <row r="3" spans="1:5" s="100" customFormat="1" ht="62.25" customHeight="1" x14ac:dyDescent="0.25">
      <c r="B3" s="102" t="s">
        <v>231</v>
      </c>
      <c r="C3" s="102" t="s">
        <v>234</v>
      </c>
      <c r="D3" s="102"/>
      <c r="E3" s="103" t="s">
        <v>235</v>
      </c>
    </row>
    <row r="4" spans="1:5" s="100" customFormat="1" ht="62.25" customHeight="1" x14ac:dyDescent="0.25">
      <c r="B4" s="102" t="s">
        <v>232</v>
      </c>
      <c r="C4" s="102" t="s">
        <v>238</v>
      </c>
      <c r="D4" s="104">
        <v>41352</v>
      </c>
      <c r="E4" s="102" t="s">
        <v>239</v>
      </c>
    </row>
    <row r="5" spans="1:5" s="100" customFormat="1" ht="84" customHeight="1" x14ac:dyDescent="0.25">
      <c r="B5" s="102" t="s">
        <v>233</v>
      </c>
      <c r="C5" s="102" t="s">
        <v>244</v>
      </c>
      <c r="D5" s="104" t="s">
        <v>240</v>
      </c>
      <c r="E5" s="102" t="s">
        <v>241</v>
      </c>
    </row>
    <row r="6" spans="1:5" ht="111" customHeight="1" x14ac:dyDescent="0.25">
      <c r="A6" s="129"/>
      <c r="B6" s="130" t="s">
        <v>242</v>
      </c>
      <c r="C6" s="130" t="s">
        <v>243</v>
      </c>
      <c r="D6" s="131">
        <v>41380</v>
      </c>
      <c r="E6" s="130" t="s">
        <v>310</v>
      </c>
    </row>
    <row r="7" spans="1:5" ht="21.75" customHeight="1" x14ac:dyDescent="0.25">
      <c r="B7" s="133"/>
      <c r="C7" s="133"/>
      <c r="D7" s="134">
        <v>41393</v>
      </c>
      <c r="E7" s="133" t="s">
        <v>333</v>
      </c>
    </row>
    <row r="8" spans="1:5" ht="21.75" customHeight="1" x14ac:dyDescent="0.25">
      <c r="D8" s="134">
        <v>41649</v>
      </c>
      <c r="E8" s="136" t="s">
        <v>334</v>
      </c>
    </row>
    <row r="9" spans="1:5" ht="21.75" customHeight="1" x14ac:dyDescent="0.25">
      <c r="D9" s="134">
        <v>41649</v>
      </c>
      <c r="E9" s="133" t="s">
        <v>338</v>
      </c>
    </row>
    <row r="10" spans="1:5" ht="21.75" customHeight="1" x14ac:dyDescent="0.25">
      <c r="D10" s="134">
        <v>41649</v>
      </c>
      <c r="E10" s="133" t="s">
        <v>339</v>
      </c>
    </row>
    <row r="11" spans="1:5" x14ac:dyDescent="0.25">
      <c r="B11" s="132"/>
      <c r="C11" s="132"/>
      <c r="D11" s="132"/>
      <c r="E11" s="1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33"/>
  <sheetViews>
    <sheetView showGridLines="0" zoomScaleNormal="100" workbookViewId="0">
      <selection activeCell="C9" sqref="C9"/>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77</v>
      </c>
    </row>
    <row r="2" spans="2:3" x14ac:dyDescent="0.3">
      <c r="B2" s="25"/>
    </row>
    <row r="3" spans="2:3" x14ac:dyDescent="0.3">
      <c r="B3" s="25"/>
    </row>
    <row r="4" spans="2:3" x14ac:dyDescent="0.3">
      <c r="B4" s="89" t="s">
        <v>14</v>
      </c>
      <c r="C4" s="89" t="s">
        <v>26</v>
      </c>
    </row>
    <row r="5" spans="2:3" ht="45" x14ac:dyDescent="0.3">
      <c r="B5" s="96" t="s">
        <v>38</v>
      </c>
      <c r="C5" s="31" t="s">
        <v>96</v>
      </c>
    </row>
    <row r="6" spans="2:3" x14ac:dyDescent="0.3">
      <c r="B6" s="96" t="s">
        <v>218</v>
      </c>
      <c r="C6" s="31" t="s">
        <v>219</v>
      </c>
    </row>
    <row r="7" spans="2:3" ht="56.25" customHeight="1" x14ac:dyDescent="0.3">
      <c r="B7" s="97" t="s">
        <v>301</v>
      </c>
      <c r="C7" s="31" t="s">
        <v>332</v>
      </c>
    </row>
    <row r="8" spans="2:3" x14ac:dyDescent="0.3">
      <c r="B8" s="98" t="s">
        <v>302</v>
      </c>
      <c r="C8" s="31" t="s">
        <v>303</v>
      </c>
    </row>
    <row r="9" spans="2:3" ht="30" x14ac:dyDescent="0.3">
      <c r="B9" s="97" t="s">
        <v>225</v>
      </c>
      <c r="C9" s="31" t="s">
        <v>331</v>
      </c>
    </row>
    <row r="10" spans="2:3" x14ac:dyDescent="0.3">
      <c r="B10" s="98" t="s">
        <v>216</v>
      </c>
      <c r="C10" s="31" t="s">
        <v>217</v>
      </c>
    </row>
    <row r="12" spans="2:3" x14ac:dyDescent="0.3">
      <c r="B12" s="25" t="s">
        <v>24</v>
      </c>
    </row>
    <row r="13" spans="2:3" x14ac:dyDescent="0.3">
      <c r="B13" s="93" t="s">
        <v>25</v>
      </c>
    </row>
    <row r="14" spans="2:3" x14ac:dyDescent="0.3">
      <c r="B14" s="94" t="s">
        <v>218</v>
      </c>
    </row>
    <row r="15" spans="2:3" x14ac:dyDescent="0.3">
      <c r="B15" s="88" t="s">
        <v>224</v>
      </c>
    </row>
    <row r="16" spans="2:3" x14ac:dyDescent="0.3">
      <c r="B16" s="95" t="s">
        <v>220</v>
      </c>
    </row>
    <row r="17" spans="2:4" x14ac:dyDescent="0.3">
      <c r="B17" s="25"/>
    </row>
    <row r="18" spans="2:4" x14ac:dyDescent="0.3">
      <c r="B18" s="2" t="s">
        <v>64</v>
      </c>
    </row>
    <row r="19" spans="2:4" ht="19.5" customHeight="1" x14ac:dyDescent="0.3">
      <c r="B19" s="2" t="s">
        <v>221</v>
      </c>
    </row>
    <row r="20" spans="2:4" x14ac:dyDescent="0.3">
      <c r="B20" s="91" t="s">
        <v>226</v>
      </c>
    </row>
    <row r="21" spans="2:4" x14ac:dyDescent="0.3">
      <c r="B21" s="91" t="s">
        <v>227</v>
      </c>
    </row>
    <row r="22" spans="2:4" ht="25.5" customHeight="1" x14ac:dyDescent="0.3">
      <c r="B22" s="90" t="s">
        <v>98</v>
      </c>
    </row>
    <row r="23" spans="2:4" ht="10.5" customHeight="1" x14ac:dyDescent="0.3"/>
    <row r="24" spans="2:4" ht="24.75" customHeight="1" x14ac:dyDescent="0.3">
      <c r="B24" s="91" t="s">
        <v>222</v>
      </c>
      <c r="C24" s="91"/>
      <c r="D24" s="91"/>
    </row>
    <row r="25" spans="2:4" ht="26.25" customHeight="1" x14ac:dyDescent="0.3">
      <c r="B25" s="91" t="s">
        <v>311</v>
      </c>
      <c r="C25" s="91"/>
      <c r="D25" s="91"/>
    </row>
    <row r="26" spans="2:4" ht="32.25" customHeight="1" x14ac:dyDescent="0.3">
      <c r="B26" s="153" t="s">
        <v>223</v>
      </c>
      <c r="C26" s="153"/>
      <c r="D26" s="153"/>
    </row>
    <row r="28" spans="2:4" x14ac:dyDescent="0.3">
      <c r="B28" s="2" t="s">
        <v>97</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4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Z39"/>
  <sheetViews>
    <sheetView showGridLines="0" zoomScale="90" zoomScaleNormal="90" workbookViewId="0">
      <pane ySplit="3" topLeftCell="A19" activePane="bottomLeft" state="frozen"/>
      <selection activeCell="A7" sqref="A7"/>
      <selection pane="bottomLeft" activeCell="M30" sqref="M30"/>
    </sheetView>
  </sheetViews>
  <sheetFormatPr defaultRowHeight="15" x14ac:dyDescent="0.3"/>
  <cols>
    <col min="1" max="1" width="4" style="2" customWidth="1"/>
    <col min="2" max="2" width="9.140625" style="2" customWidth="1"/>
    <col min="3" max="3" width="31.85546875" style="2" customWidth="1"/>
    <col min="4" max="4" width="21" style="2" customWidth="1"/>
    <col min="5" max="5" width="28.85546875" style="2" customWidth="1"/>
    <col min="6" max="6" width="28.7109375" style="2" customWidth="1"/>
    <col min="7" max="11" width="11.140625" style="2" customWidth="1"/>
    <col min="12" max="16384" width="9.140625" style="2"/>
  </cols>
  <sheetData>
    <row r="1" spans="2:26" x14ac:dyDescent="0.3">
      <c r="B1" s="25" t="s">
        <v>336</v>
      </c>
      <c r="Z1" s="26" t="s">
        <v>29</v>
      </c>
    </row>
    <row r="2" spans="2:26" x14ac:dyDescent="0.3">
      <c r="B2" s="158" t="s">
        <v>351</v>
      </c>
      <c r="C2" s="159"/>
      <c r="D2" s="159"/>
      <c r="E2" s="159"/>
      <c r="F2" s="160"/>
      <c r="Z2" s="26" t="s">
        <v>79</v>
      </c>
    </row>
    <row r="3" spans="2:26" ht="24.75" customHeight="1" x14ac:dyDescent="0.3">
      <c r="B3" s="161"/>
      <c r="C3" s="162"/>
      <c r="D3" s="162"/>
      <c r="E3" s="162"/>
      <c r="F3" s="163"/>
    </row>
    <row r="4" spans="2:26" ht="18" customHeight="1" x14ac:dyDescent="0.3">
      <c r="B4" s="25" t="s">
        <v>78</v>
      </c>
      <c r="C4" s="27"/>
      <c r="D4" s="27"/>
      <c r="E4" s="27"/>
      <c r="F4" s="27"/>
    </row>
    <row r="5" spans="2:26" ht="24.75" customHeight="1" x14ac:dyDescent="0.3">
      <c r="B5" s="172"/>
      <c r="C5" s="173"/>
      <c r="D5" s="173"/>
      <c r="E5" s="173"/>
      <c r="F5" s="174"/>
    </row>
    <row r="6" spans="2:26" ht="13.5" customHeight="1" x14ac:dyDescent="0.3">
      <c r="B6" s="27"/>
      <c r="C6" s="27"/>
      <c r="D6" s="27"/>
      <c r="E6" s="27"/>
      <c r="F6" s="27"/>
    </row>
    <row r="7" spans="2:26" x14ac:dyDescent="0.3">
      <c r="B7" s="25" t="s">
        <v>48</v>
      </c>
    </row>
    <row r="8" spans="2:26" x14ac:dyDescent="0.3">
      <c r="B8" s="168" t="s">
        <v>337</v>
      </c>
      <c r="C8" s="169"/>
      <c r="D8" s="164" t="s">
        <v>30</v>
      </c>
      <c r="E8" s="164"/>
      <c r="F8" s="164"/>
    </row>
    <row r="9" spans="2:26" ht="22.5" customHeight="1" x14ac:dyDescent="0.3">
      <c r="B9" s="170" t="s">
        <v>345</v>
      </c>
      <c r="C9" s="171"/>
      <c r="D9" s="157" t="s">
        <v>347</v>
      </c>
      <c r="E9" s="157"/>
      <c r="F9" s="157"/>
    </row>
    <row r="10" spans="2:26" ht="35.25" customHeight="1" x14ac:dyDescent="0.3">
      <c r="B10" s="170" t="s">
        <v>346</v>
      </c>
      <c r="C10" s="171"/>
      <c r="D10" s="165" t="s">
        <v>352</v>
      </c>
      <c r="E10" s="166"/>
      <c r="F10" s="167"/>
    </row>
    <row r="11" spans="2:26" ht="39" customHeight="1" x14ac:dyDescent="0.3">
      <c r="B11" s="170"/>
      <c r="C11" s="171"/>
      <c r="D11" s="157"/>
      <c r="E11" s="157"/>
      <c r="F11" s="157"/>
    </row>
    <row r="12" spans="2:26" ht="22.5" customHeight="1" x14ac:dyDescent="0.3">
      <c r="B12" s="170"/>
      <c r="C12" s="171"/>
      <c r="D12" s="157"/>
      <c r="E12" s="157"/>
      <c r="F12" s="157"/>
    </row>
    <row r="13" spans="2:26" ht="42" customHeight="1" x14ac:dyDescent="0.3">
      <c r="B13" s="170"/>
      <c r="C13" s="171"/>
      <c r="D13" s="157"/>
      <c r="E13" s="157"/>
      <c r="F13" s="157"/>
    </row>
    <row r="14" spans="2:26" ht="22.5" customHeight="1" x14ac:dyDescent="0.3">
      <c r="B14" s="170"/>
      <c r="C14" s="171"/>
      <c r="D14" s="157"/>
      <c r="E14" s="157"/>
      <c r="F14" s="157"/>
    </row>
    <row r="15" spans="2:26" ht="45.75" customHeight="1" x14ac:dyDescent="0.3">
      <c r="B15" s="170"/>
      <c r="C15" s="171"/>
      <c r="D15" s="157"/>
      <c r="E15" s="157"/>
      <c r="F15" s="157"/>
    </row>
    <row r="16" spans="2:26" ht="28.5" customHeight="1" x14ac:dyDescent="0.3">
      <c r="B16" s="170"/>
      <c r="C16" s="171"/>
      <c r="D16" s="157"/>
      <c r="E16" s="157"/>
      <c r="F16" s="157"/>
    </row>
    <row r="17" spans="2:11" ht="22.5" customHeight="1" x14ac:dyDescent="0.3">
      <c r="B17" s="154"/>
      <c r="C17" s="155"/>
      <c r="D17" s="156"/>
      <c r="E17" s="156"/>
      <c r="F17" s="156"/>
    </row>
    <row r="18" spans="2:11" ht="22.5" customHeight="1" x14ac:dyDescent="0.3">
      <c r="B18" s="154"/>
      <c r="C18" s="155"/>
      <c r="D18" s="156"/>
      <c r="E18" s="156"/>
      <c r="F18" s="156"/>
    </row>
    <row r="19" spans="2:11" ht="22.5" customHeight="1" x14ac:dyDescent="0.3">
      <c r="B19" s="154"/>
      <c r="C19" s="155"/>
      <c r="D19" s="156"/>
      <c r="E19" s="156"/>
      <c r="F19" s="156"/>
    </row>
    <row r="20" spans="2:11" ht="22.5" customHeight="1" x14ac:dyDescent="0.3">
      <c r="B20" s="154"/>
      <c r="C20" s="155"/>
      <c r="D20" s="156"/>
      <c r="E20" s="156"/>
      <c r="F20" s="156"/>
    </row>
    <row r="21" spans="2:11" ht="22.5" customHeight="1" x14ac:dyDescent="0.3">
      <c r="B21" s="154"/>
      <c r="C21" s="155"/>
      <c r="D21" s="156"/>
      <c r="E21" s="156"/>
      <c r="F21" s="156"/>
    </row>
    <row r="22" spans="2:11" ht="22.5" customHeight="1" x14ac:dyDescent="0.3">
      <c r="B22" s="154"/>
      <c r="C22" s="155"/>
      <c r="D22" s="156"/>
      <c r="E22" s="156"/>
      <c r="F22" s="156"/>
    </row>
    <row r="23" spans="2:11" ht="22.5" customHeight="1" x14ac:dyDescent="0.3">
      <c r="B23" s="154"/>
      <c r="C23" s="155"/>
      <c r="D23" s="156"/>
      <c r="E23" s="156"/>
      <c r="F23" s="156"/>
    </row>
    <row r="24" spans="2:11" ht="12.75" customHeight="1" x14ac:dyDescent="0.3">
      <c r="B24" s="28"/>
      <c r="C24" s="28"/>
      <c r="D24" s="29"/>
      <c r="E24" s="29"/>
      <c r="F24" s="29"/>
    </row>
    <row r="25" spans="2:11" x14ac:dyDescent="0.3">
      <c r="B25" s="25" t="s">
        <v>49</v>
      </c>
    </row>
    <row r="26" spans="2:11" ht="38.25" customHeight="1" x14ac:dyDescent="0.3">
      <c r="B26" s="176" t="s">
        <v>47</v>
      </c>
      <c r="C26" s="178" t="s">
        <v>27</v>
      </c>
      <c r="D26" s="178" t="s">
        <v>28</v>
      </c>
      <c r="E26" s="178" t="s">
        <v>30</v>
      </c>
      <c r="F26" s="176" t="s">
        <v>340</v>
      </c>
      <c r="G26" s="175" t="s">
        <v>100</v>
      </c>
      <c r="H26" s="175"/>
      <c r="I26" s="175"/>
      <c r="J26" s="175"/>
      <c r="K26" s="175"/>
    </row>
    <row r="27" spans="2:11" ht="36" customHeight="1" x14ac:dyDescent="0.3">
      <c r="B27" s="177"/>
      <c r="C27" s="179"/>
      <c r="D27" s="179"/>
      <c r="E27" s="179"/>
      <c r="F27" s="177"/>
      <c r="G27" s="64" t="s">
        <v>101</v>
      </c>
      <c r="H27" s="64" t="s">
        <v>102</v>
      </c>
      <c r="I27" s="64" t="s">
        <v>103</v>
      </c>
      <c r="J27" s="64" t="s">
        <v>104</v>
      </c>
      <c r="K27" s="64" t="s">
        <v>105</v>
      </c>
    </row>
    <row r="28" spans="2:11" ht="27.75" customHeight="1" x14ac:dyDescent="0.3">
      <c r="B28" s="30">
        <v>1</v>
      </c>
      <c r="C28" s="31" t="str">
        <f>B9&amp;" "&amp;D9</f>
        <v>Option 1 (Baseline) Do Nothing Scenario.  Normal fault location occurrs</v>
      </c>
      <c r="D28" s="30" t="s">
        <v>79</v>
      </c>
      <c r="E28" s="31"/>
      <c r="F28" s="30"/>
      <c r="G28" s="65">
        <f>'Option 1 (Baseline)'!$C$4</f>
        <v>-0.79209377841162676</v>
      </c>
      <c r="H28" s="65">
        <f>'Option 1 (Baseline)'!$C$5</f>
        <v>-0.82517551845193859</v>
      </c>
      <c r="I28" s="65">
        <f>'Option 1 (Baseline)'!$C$6</f>
        <v>-0.84807371675195575</v>
      </c>
      <c r="J28" s="65">
        <f>'Option 1 (Baseline)'!$C$7</f>
        <v>-0.87076064581306512</v>
      </c>
      <c r="K28" s="66"/>
    </row>
    <row r="29" spans="2:11" ht="27.75" customHeight="1" x14ac:dyDescent="0.3">
      <c r="B29" s="30">
        <v>2</v>
      </c>
      <c r="C29" s="145" t="str">
        <f>B10&amp;" "&amp;D10</f>
        <v>Option 2 Use thermal cameras to assist in fault location</v>
      </c>
      <c r="D29" s="30" t="s">
        <v>29</v>
      </c>
      <c r="E29" s="31"/>
      <c r="F29" s="30"/>
      <c r="G29" s="65">
        <f>'Option 2'!$C$4</f>
        <v>-0.17628707251421399</v>
      </c>
      <c r="H29" s="65">
        <f>'Option 2'!$C$5</f>
        <v>-0.20633881062648887</v>
      </c>
      <c r="I29" s="65">
        <f>'Option 2'!$C$6</f>
        <v>-0.22704235488405292</v>
      </c>
      <c r="J29" s="65">
        <f>'Option 2'!$C$7</f>
        <v>-0.24737156901493662</v>
      </c>
      <c r="K29" s="30"/>
    </row>
    <row r="30" spans="2:11" ht="27.75" customHeight="1" x14ac:dyDescent="0.3">
      <c r="B30" s="141">
        <v>3</v>
      </c>
      <c r="C30" s="141"/>
      <c r="D30" s="141"/>
      <c r="E30" s="142"/>
      <c r="F30" s="141"/>
      <c r="G30" s="143"/>
      <c r="H30" s="143"/>
      <c r="I30" s="143"/>
      <c r="J30" s="143"/>
      <c r="K30" s="141"/>
    </row>
    <row r="31" spans="2:11" ht="27.75" customHeight="1" x14ac:dyDescent="0.3">
      <c r="B31" s="141">
        <v>4</v>
      </c>
      <c r="C31" s="141"/>
      <c r="D31" s="141"/>
      <c r="E31" s="142"/>
      <c r="F31" s="141"/>
      <c r="G31" s="143"/>
      <c r="H31" s="143"/>
      <c r="I31" s="143"/>
      <c r="J31" s="143"/>
      <c r="K31" s="141"/>
    </row>
    <row r="32" spans="2:11" ht="27.75" customHeight="1" x14ac:dyDescent="0.3">
      <c r="B32" s="141">
        <v>5</v>
      </c>
      <c r="C32" s="141"/>
      <c r="D32" s="141"/>
      <c r="E32" s="142"/>
      <c r="F32" s="141"/>
      <c r="G32" s="143"/>
      <c r="H32" s="143"/>
      <c r="I32" s="143"/>
      <c r="J32" s="143"/>
      <c r="K32" s="141"/>
    </row>
    <row r="33" spans="2:11" ht="27.75" customHeight="1" x14ac:dyDescent="0.3">
      <c r="B33" s="141">
        <v>6</v>
      </c>
      <c r="C33" s="141"/>
      <c r="D33" s="141"/>
      <c r="E33" s="142"/>
      <c r="F33" s="141"/>
      <c r="G33" s="143"/>
      <c r="H33" s="143"/>
      <c r="I33" s="143"/>
      <c r="J33" s="143"/>
      <c r="K33" s="141"/>
    </row>
    <row r="34" spans="2:11" ht="27.75" customHeight="1" x14ac:dyDescent="0.3">
      <c r="B34" s="141">
        <v>7</v>
      </c>
      <c r="C34" s="141"/>
      <c r="D34" s="141"/>
      <c r="E34" s="142"/>
      <c r="F34" s="141"/>
      <c r="G34" s="143"/>
      <c r="H34" s="143"/>
      <c r="I34" s="143"/>
      <c r="J34" s="143"/>
      <c r="K34" s="141"/>
    </row>
    <row r="35" spans="2:11" ht="27.75" customHeight="1" x14ac:dyDescent="0.3">
      <c r="B35" s="141">
        <v>8</v>
      </c>
      <c r="C35" s="141"/>
      <c r="D35" s="141"/>
      <c r="E35" s="142"/>
      <c r="F35" s="141"/>
      <c r="G35" s="143"/>
      <c r="H35" s="143"/>
      <c r="I35" s="143"/>
      <c r="J35" s="143"/>
      <c r="K35" s="141"/>
    </row>
    <row r="39" spans="2:11" x14ac:dyDescent="0.3">
      <c r="B39" s="2" t="s">
        <v>106</v>
      </c>
    </row>
  </sheetData>
  <mergeCells count="40">
    <mergeCell ref="G26:K26"/>
    <mergeCell ref="B26:B27"/>
    <mergeCell ref="C26:C27"/>
    <mergeCell ref="D26:D27"/>
    <mergeCell ref="E26:E27"/>
    <mergeCell ref="F26:F27"/>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B2:F3"/>
    <mergeCell ref="D8:F8"/>
    <mergeCell ref="D9:F9"/>
    <mergeCell ref="D10:F10"/>
    <mergeCell ref="D11:F11"/>
    <mergeCell ref="B8:C8"/>
    <mergeCell ref="B9:C9"/>
    <mergeCell ref="B10:C10"/>
    <mergeCell ref="B11:C11"/>
    <mergeCell ref="B21:C21"/>
    <mergeCell ref="B22:C22"/>
    <mergeCell ref="D18:F18"/>
    <mergeCell ref="D12:F12"/>
    <mergeCell ref="D13:F13"/>
    <mergeCell ref="D14:F14"/>
    <mergeCell ref="D15:F15"/>
    <mergeCell ref="D16:F16"/>
    <mergeCell ref="D17:F17"/>
  </mergeCells>
  <conditionalFormatting sqref="B28:F28 G29:J35">
    <cfRule type="expression" dxfId="10" priority="20">
      <formula>$D28="adopted"</formula>
    </cfRule>
  </conditionalFormatting>
  <conditionalFormatting sqref="B30:F35 B29 D29:F29">
    <cfRule type="expression" dxfId="9" priority="19">
      <formula>$D29="adopted"</formula>
    </cfRule>
  </conditionalFormatting>
  <conditionalFormatting sqref="D29:D35">
    <cfRule type="expression" dxfId="8" priority="18">
      <formula>$D29="adopted"</formula>
    </cfRule>
  </conditionalFormatting>
  <conditionalFormatting sqref="G28:K28">
    <cfRule type="expression" dxfId="7" priority="17">
      <formula>$D28="adopted"</formula>
    </cfRule>
  </conditionalFormatting>
  <conditionalFormatting sqref="G29:K35">
    <cfRule type="expression" dxfId="6" priority="16">
      <formula>$D29="adopted"</formula>
    </cfRule>
  </conditionalFormatting>
  <conditionalFormatting sqref="G30:J30">
    <cfRule type="expression" dxfId="5" priority="14">
      <formula>$D30="adopted"</formula>
    </cfRule>
  </conditionalFormatting>
  <conditionalFormatting sqref="G31:J31">
    <cfRule type="expression" dxfId="4" priority="13">
      <formula>$D31="adopted"</formula>
    </cfRule>
  </conditionalFormatting>
  <conditionalFormatting sqref="G32:J35">
    <cfRule type="expression" dxfId="3" priority="12">
      <formula>$D32="adopted"</formula>
    </cfRule>
  </conditionalFormatting>
  <conditionalFormatting sqref="G33:J33">
    <cfRule type="expression" dxfId="2" priority="10">
      <formula>$D33="adopted"</formula>
    </cfRule>
  </conditionalFormatting>
  <conditionalFormatting sqref="G34:J34">
    <cfRule type="expression" dxfId="1" priority="9">
      <formula>$D34="adopted"</formula>
    </cfRule>
  </conditionalFormatting>
  <conditionalFormatting sqref="C29">
    <cfRule type="expression" dxfId="0" priority="1">
      <formula>$D29="adopted"</formula>
    </cfRule>
  </conditionalFormatting>
  <dataValidations count="1">
    <dataValidation type="list" allowBlank="1" showInputMessage="1" showErrorMessage="1" sqref="D28:D35" xr:uid="{00000000-0002-0000-0200-000000000000}">
      <formula1>$Z$1:$Z$2</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G78"/>
  <sheetViews>
    <sheetView showGridLines="0" zoomScale="90" zoomScaleNormal="90" workbookViewId="0">
      <selection activeCell="F30" sqref="F30"/>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84</v>
      </c>
      <c r="C1" s="21"/>
      <c r="D1" s="21"/>
      <c r="E1" s="21"/>
      <c r="F1" s="32" t="s">
        <v>85</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0.04</v>
      </c>
      <c r="D3" s="109" t="s">
        <v>295</v>
      </c>
      <c r="E3" s="21"/>
      <c r="F3" s="77"/>
      <c r="G3" s="127" t="s">
        <v>304</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308</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309</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65</v>
      </c>
      <c r="C6" s="23">
        <v>1.4999999999999999E-2</v>
      </c>
      <c r="D6" s="21"/>
      <c r="E6" s="21"/>
      <c r="F6" s="51" t="s">
        <v>203</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206</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204</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305</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306</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70</v>
      </c>
      <c r="C11" s="21"/>
      <c r="D11" s="21"/>
      <c r="E11" s="21"/>
      <c r="F11" s="51" t="s">
        <v>205</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307</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80" t="s">
        <v>73</v>
      </c>
      <c r="C13" s="181"/>
      <c r="D13" s="126" t="s">
        <v>323</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82"/>
      <c r="C14" s="183"/>
      <c r="D14" s="43" t="s">
        <v>107</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84" t="s">
        <v>324</v>
      </c>
      <c r="C15" s="42" t="s">
        <v>317</v>
      </c>
      <c r="D15" s="125">
        <v>1.3408686121386491</v>
      </c>
      <c r="E15" s="21"/>
      <c r="F15" s="70" t="s">
        <v>90</v>
      </c>
      <c r="G15" s="39"/>
      <c r="H15" s="39"/>
      <c r="I15" s="76" t="s">
        <v>154</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84"/>
      <c r="C16" s="42" t="s">
        <v>318</v>
      </c>
      <c r="D16" s="125">
        <v>1.3004251926654264</v>
      </c>
      <c r="E16" s="83"/>
      <c r="F16" s="71" t="s">
        <v>155</v>
      </c>
      <c r="G16" s="39"/>
      <c r="H16" s="39"/>
      <c r="I16" s="76" t="s">
        <v>325</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84"/>
      <c r="C17" s="42" t="s">
        <v>319</v>
      </c>
      <c r="D17" s="125">
        <v>1.2670349113192076</v>
      </c>
      <c r="E17" s="83"/>
      <c r="F17" s="70" t="s">
        <v>208</v>
      </c>
      <c r="G17" s="72"/>
      <c r="H17" s="72"/>
      <c r="I17" s="79" t="s">
        <v>202</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84"/>
      <c r="C18" s="42" t="s">
        <v>320</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84"/>
      <c r="C19" s="42" t="s">
        <v>321</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84"/>
      <c r="C20" s="42" t="s">
        <v>322</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84"/>
      <c r="C21" s="42" t="s">
        <v>251</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84"/>
      <c r="C22" s="42" t="s">
        <v>252</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84"/>
      <c r="C23" s="42" t="s">
        <v>72</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84"/>
      <c r="C24" s="42" t="s">
        <v>107</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312</v>
      </c>
    </row>
    <row r="28" spans="1:59" x14ac:dyDescent="0.3">
      <c r="B28" s="20" t="s">
        <v>248</v>
      </c>
      <c r="E28" s="74"/>
    </row>
    <row r="29" spans="1:59" x14ac:dyDescent="0.3">
      <c r="B29" s="20" t="s">
        <v>249</v>
      </c>
    </row>
    <row r="31" spans="1:59" x14ac:dyDescent="0.3">
      <c r="B31" s="20" t="str">
        <f>"Power sector emissions reduce by"&amp;" "&amp;ROUND($D$78,2)&amp;" g/kWh p.a. between now and 2030."</f>
        <v>Power sector emissions reduce by 14.5 g/kWh p.a. between now and 2030.</v>
      </c>
    </row>
    <row r="32" spans="1:59" x14ac:dyDescent="0.3">
      <c r="B32" s="20" t="s">
        <v>250</v>
      </c>
      <c r="H32" s="73"/>
    </row>
    <row r="33" spans="2:5" ht="47.25" customHeight="1" x14ac:dyDescent="0.3">
      <c r="D33" s="106" t="s">
        <v>291</v>
      </c>
    </row>
    <row r="34" spans="2:5" x14ac:dyDescent="0.3">
      <c r="B34" s="111" t="s">
        <v>245</v>
      </c>
      <c r="C34" s="20" t="s">
        <v>251</v>
      </c>
      <c r="D34" s="20">
        <f>0.58982*1000</f>
        <v>589.82000000000005</v>
      </c>
      <c r="E34" s="20" t="s">
        <v>292</v>
      </c>
    </row>
    <row r="35" spans="2:5" x14ac:dyDescent="0.3">
      <c r="B35" s="111" t="s">
        <v>246</v>
      </c>
      <c r="C35" s="20" t="s">
        <v>252</v>
      </c>
      <c r="D35" s="73">
        <f>D34-$D$78</f>
        <v>575.32450000000006</v>
      </c>
    </row>
    <row r="36" spans="2:5" x14ac:dyDescent="0.3">
      <c r="B36" s="111" t="s">
        <v>247</v>
      </c>
      <c r="C36" s="20" t="s">
        <v>72</v>
      </c>
      <c r="D36" s="73">
        <f t="shared" ref="D36:D73" si="2">D35-$D$78</f>
        <v>560.82900000000006</v>
      </c>
    </row>
    <row r="37" spans="2:5" x14ac:dyDescent="0.3">
      <c r="C37" s="20" t="s">
        <v>107</v>
      </c>
      <c r="D37" s="73">
        <f t="shared" si="2"/>
        <v>546.33350000000007</v>
      </c>
    </row>
    <row r="38" spans="2:5" x14ac:dyDescent="0.3">
      <c r="C38" s="20" t="s">
        <v>253</v>
      </c>
      <c r="D38" s="73">
        <f t="shared" si="2"/>
        <v>531.83800000000008</v>
      </c>
    </row>
    <row r="39" spans="2:5" x14ac:dyDescent="0.3">
      <c r="C39" s="20" t="s">
        <v>254</v>
      </c>
      <c r="D39" s="73">
        <f t="shared" si="2"/>
        <v>517.34250000000009</v>
      </c>
    </row>
    <row r="40" spans="2:5" x14ac:dyDescent="0.3">
      <c r="C40" s="20" t="s">
        <v>255</v>
      </c>
      <c r="D40" s="73">
        <f t="shared" si="2"/>
        <v>502.84700000000009</v>
      </c>
    </row>
    <row r="41" spans="2:5" x14ac:dyDescent="0.3">
      <c r="C41" s="20" t="s">
        <v>256</v>
      </c>
      <c r="D41" s="73">
        <f t="shared" si="2"/>
        <v>488.3515000000001</v>
      </c>
    </row>
    <row r="42" spans="2:5" x14ac:dyDescent="0.3">
      <c r="C42" s="20" t="s">
        <v>257</v>
      </c>
      <c r="D42" s="73">
        <f t="shared" si="2"/>
        <v>473.85600000000011</v>
      </c>
    </row>
    <row r="43" spans="2:5" x14ac:dyDescent="0.3">
      <c r="C43" s="20" t="s">
        <v>258</v>
      </c>
      <c r="D43" s="73">
        <f t="shared" si="2"/>
        <v>459.36050000000012</v>
      </c>
    </row>
    <row r="44" spans="2:5" x14ac:dyDescent="0.3">
      <c r="C44" s="20" t="s">
        <v>259</v>
      </c>
      <c r="D44" s="73">
        <f t="shared" si="2"/>
        <v>444.86500000000012</v>
      </c>
    </row>
    <row r="45" spans="2:5" x14ac:dyDescent="0.3">
      <c r="C45" s="20" t="s">
        <v>260</v>
      </c>
      <c r="D45" s="73">
        <f t="shared" si="2"/>
        <v>430.36950000000013</v>
      </c>
    </row>
    <row r="46" spans="2:5" x14ac:dyDescent="0.3">
      <c r="C46" s="20" t="s">
        <v>261</v>
      </c>
      <c r="D46" s="73">
        <f t="shared" si="2"/>
        <v>415.87400000000014</v>
      </c>
    </row>
    <row r="47" spans="2:5" x14ac:dyDescent="0.3">
      <c r="C47" s="20" t="s">
        <v>262</v>
      </c>
      <c r="D47" s="73">
        <f t="shared" si="2"/>
        <v>401.37850000000014</v>
      </c>
    </row>
    <row r="48" spans="2:5" x14ac:dyDescent="0.3">
      <c r="C48" s="20" t="s">
        <v>263</v>
      </c>
      <c r="D48" s="73">
        <f t="shared" si="2"/>
        <v>386.88300000000015</v>
      </c>
    </row>
    <row r="49" spans="3:4" x14ac:dyDescent="0.3">
      <c r="C49" s="20" t="s">
        <v>264</v>
      </c>
      <c r="D49" s="73">
        <f t="shared" si="2"/>
        <v>372.38750000000016</v>
      </c>
    </row>
    <row r="50" spans="3:4" x14ac:dyDescent="0.3">
      <c r="C50" s="20" t="s">
        <v>265</v>
      </c>
      <c r="D50" s="73">
        <f t="shared" si="2"/>
        <v>357.89200000000017</v>
      </c>
    </row>
    <row r="51" spans="3:4" x14ac:dyDescent="0.3">
      <c r="C51" s="20" t="s">
        <v>266</v>
      </c>
      <c r="D51" s="73">
        <f t="shared" si="2"/>
        <v>343.39650000000017</v>
      </c>
    </row>
    <row r="52" spans="3:4" x14ac:dyDescent="0.3">
      <c r="C52" s="20" t="s">
        <v>267</v>
      </c>
      <c r="D52" s="73">
        <f t="shared" si="2"/>
        <v>328.90100000000018</v>
      </c>
    </row>
    <row r="53" spans="3:4" x14ac:dyDescent="0.3">
      <c r="C53" s="20" t="s">
        <v>268</v>
      </c>
      <c r="D53" s="73">
        <f t="shared" si="2"/>
        <v>314.40550000000019</v>
      </c>
    </row>
    <row r="54" spans="3:4" x14ac:dyDescent="0.3">
      <c r="C54" s="20" t="s">
        <v>269</v>
      </c>
      <c r="D54" s="73">
        <f t="shared" si="2"/>
        <v>299.9100000000002</v>
      </c>
    </row>
    <row r="55" spans="3:4" x14ac:dyDescent="0.3">
      <c r="C55" s="20" t="s">
        <v>270</v>
      </c>
      <c r="D55" s="73">
        <f t="shared" si="2"/>
        <v>285.4145000000002</v>
      </c>
    </row>
    <row r="56" spans="3:4" x14ac:dyDescent="0.3">
      <c r="C56" s="20" t="s">
        <v>271</v>
      </c>
      <c r="D56" s="73">
        <f t="shared" si="2"/>
        <v>270.91900000000021</v>
      </c>
    </row>
    <row r="57" spans="3:4" x14ac:dyDescent="0.3">
      <c r="C57" s="20" t="s">
        <v>272</v>
      </c>
      <c r="D57" s="73">
        <f t="shared" si="2"/>
        <v>256.42350000000022</v>
      </c>
    </row>
    <row r="58" spans="3:4" x14ac:dyDescent="0.3">
      <c r="C58" s="20" t="s">
        <v>273</v>
      </c>
      <c r="D58" s="73">
        <f t="shared" si="2"/>
        <v>241.92800000000022</v>
      </c>
    </row>
    <row r="59" spans="3:4" x14ac:dyDescent="0.3">
      <c r="C59" s="20" t="s">
        <v>274</v>
      </c>
      <c r="D59" s="73">
        <f t="shared" si="2"/>
        <v>227.43250000000023</v>
      </c>
    </row>
    <row r="60" spans="3:4" x14ac:dyDescent="0.3">
      <c r="C60" s="20" t="s">
        <v>275</v>
      </c>
      <c r="D60" s="73">
        <f t="shared" si="2"/>
        <v>212.93700000000024</v>
      </c>
    </row>
    <row r="61" spans="3:4" x14ac:dyDescent="0.3">
      <c r="C61" s="20" t="s">
        <v>276</v>
      </c>
      <c r="D61" s="73">
        <f t="shared" si="2"/>
        <v>198.44150000000025</v>
      </c>
    </row>
    <row r="62" spans="3:4" x14ac:dyDescent="0.3">
      <c r="C62" s="20" t="s">
        <v>277</v>
      </c>
      <c r="D62" s="73">
        <f t="shared" si="2"/>
        <v>183.94600000000025</v>
      </c>
    </row>
    <row r="63" spans="3:4" x14ac:dyDescent="0.3">
      <c r="C63" s="20" t="s">
        <v>278</v>
      </c>
      <c r="D63" s="73">
        <f t="shared" si="2"/>
        <v>169.45050000000026</v>
      </c>
    </row>
    <row r="64" spans="3:4" x14ac:dyDescent="0.3">
      <c r="C64" s="20" t="s">
        <v>279</v>
      </c>
      <c r="D64" s="73">
        <f t="shared" si="2"/>
        <v>154.95500000000027</v>
      </c>
    </row>
    <row r="65" spans="3:5" x14ac:dyDescent="0.3">
      <c r="C65" s="20" t="s">
        <v>280</v>
      </c>
      <c r="D65" s="73">
        <f t="shared" si="2"/>
        <v>140.45950000000028</v>
      </c>
    </row>
    <row r="66" spans="3:5" x14ac:dyDescent="0.3">
      <c r="C66" s="20" t="s">
        <v>281</v>
      </c>
      <c r="D66" s="73">
        <f t="shared" si="2"/>
        <v>125.96400000000027</v>
      </c>
    </row>
    <row r="67" spans="3:5" x14ac:dyDescent="0.3">
      <c r="C67" s="20" t="s">
        <v>282</v>
      </c>
      <c r="D67" s="73">
        <f t="shared" si="2"/>
        <v>111.46850000000026</v>
      </c>
    </row>
    <row r="68" spans="3:5" x14ac:dyDescent="0.3">
      <c r="C68" s="20" t="s">
        <v>283</v>
      </c>
      <c r="D68" s="73">
        <f t="shared" si="2"/>
        <v>96.973000000000255</v>
      </c>
    </row>
    <row r="69" spans="3:5" x14ac:dyDescent="0.3">
      <c r="C69" s="20" t="s">
        <v>284</v>
      </c>
      <c r="D69" s="73">
        <f t="shared" si="2"/>
        <v>82.477500000000248</v>
      </c>
    </row>
    <row r="70" spans="3:5" x14ac:dyDescent="0.3">
      <c r="C70" s="20" t="s">
        <v>285</v>
      </c>
      <c r="D70" s="73">
        <f t="shared" si="2"/>
        <v>67.982000000000241</v>
      </c>
    </row>
    <row r="71" spans="3:5" x14ac:dyDescent="0.3">
      <c r="C71" s="20" t="s">
        <v>286</v>
      </c>
      <c r="D71" s="73">
        <f t="shared" si="2"/>
        <v>53.486500000000241</v>
      </c>
    </row>
    <row r="72" spans="3:5" x14ac:dyDescent="0.3">
      <c r="C72" s="20" t="s">
        <v>287</v>
      </c>
      <c r="D72" s="73">
        <f t="shared" si="2"/>
        <v>38.991000000000241</v>
      </c>
    </row>
    <row r="73" spans="3:5" x14ac:dyDescent="0.3">
      <c r="C73" s="20" t="s">
        <v>288</v>
      </c>
      <c r="D73" s="73">
        <f t="shared" si="2"/>
        <v>24.495500000000241</v>
      </c>
    </row>
    <row r="74" spans="3:5" x14ac:dyDescent="0.3">
      <c r="C74" s="20" t="s">
        <v>289</v>
      </c>
      <c r="D74" s="73">
        <v>10</v>
      </c>
    </row>
    <row r="75" spans="3:5" x14ac:dyDescent="0.3">
      <c r="C75" s="20" t="s">
        <v>290</v>
      </c>
      <c r="D75" s="73">
        <f>D73-D78</f>
        <v>10.00000000000024</v>
      </c>
      <c r="E75" s="20" t="s">
        <v>293</v>
      </c>
    </row>
    <row r="78" spans="3:5" x14ac:dyDescent="0.3">
      <c r="D78" s="107">
        <f>(D34-D74)/40</f>
        <v>14.495500000000002</v>
      </c>
      <c r="E78" s="20" t="s">
        <v>294</v>
      </c>
    </row>
  </sheetData>
  <mergeCells count="2">
    <mergeCell ref="B13:C14"/>
    <mergeCell ref="B15:B24"/>
  </mergeCells>
  <dataValidations disablePrompts="1" count="1">
    <dataValidation type="list" allowBlank="1" showInputMessage="1" showErrorMessage="1" sqref="G34" xr:uid="{00000000-0002-0000-0300-000000000000}">
      <formula1>$D$34:$D$47</formula1>
    </dataValidation>
  </dataValidations>
  <hyperlinks>
    <hyperlink ref="F15" r:id="rId1" display="https://www.gov.uk/carbon-valuation " xr:uid="{00000000-0004-0000-0300-000000000000}"/>
    <hyperlink ref="F16" r:id="rId2" display="http://www.hse.gov.uk/risk/theory/alarpcheck.htm   " xr:uid="{00000000-0004-0000-0300-000001000000}"/>
    <hyperlink ref="F17" r:id="rId3" display="http://www.defra.gov.uk/publications/2012/05/30/pb13773-2012-ghg-conversion/  " xr:uid="{00000000-0004-0000-0300-000002000000}"/>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19"/>
  <sheetViews>
    <sheetView tabSelected="1" workbookViewId="0">
      <selection activeCell="I12" sqref="I12"/>
    </sheetView>
  </sheetViews>
  <sheetFormatPr defaultRowHeight="15" x14ac:dyDescent="0.25"/>
  <cols>
    <col min="1" max="1" width="5.85546875" customWidth="1"/>
    <col min="2" max="2" width="35.28515625" customWidth="1"/>
    <col min="3" max="3" width="13.28515625" customWidth="1"/>
    <col min="5" max="6" width="11.5703125" bestFit="1" customWidth="1"/>
    <col min="7" max="7" width="12.85546875" customWidth="1"/>
    <col min="8" max="8" width="10.5703125" customWidth="1"/>
  </cols>
  <sheetData>
    <row r="1" spans="1:9" ht="18.75" x14ac:dyDescent="0.3">
      <c r="A1" s="1" t="s">
        <v>300</v>
      </c>
    </row>
    <row r="2" spans="1:9" x14ac:dyDescent="0.25">
      <c r="A2" t="s">
        <v>76</v>
      </c>
    </row>
    <row r="7" spans="1:9" x14ac:dyDescent="0.25">
      <c r="B7" t="s">
        <v>355</v>
      </c>
    </row>
    <row r="10" spans="1:9" x14ac:dyDescent="0.25">
      <c r="B10" t="s">
        <v>356</v>
      </c>
      <c r="C10" t="s">
        <v>255</v>
      </c>
      <c r="D10" t="s">
        <v>256</v>
      </c>
      <c r="E10" t="s">
        <v>257</v>
      </c>
      <c r="F10" t="s">
        <v>258</v>
      </c>
      <c r="G10" t="s">
        <v>259</v>
      </c>
      <c r="H10" t="s">
        <v>366</v>
      </c>
    </row>
    <row r="11" spans="1:9" x14ac:dyDescent="0.25">
      <c r="B11" t="s">
        <v>358</v>
      </c>
      <c r="C11" t="s">
        <v>361</v>
      </c>
      <c r="D11" t="s">
        <v>361</v>
      </c>
      <c r="E11" s="150">
        <v>741</v>
      </c>
      <c r="F11" s="150">
        <v>1117</v>
      </c>
      <c r="G11" s="150">
        <v>944</v>
      </c>
      <c r="H11">
        <v>534</v>
      </c>
    </row>
    <row r="12" spans="1:9" x14ac:dyDescent="0.25">
      <c r="B12" s="129" t="s">
        <v>357</v>
      </c>
      <c r="C12" t="s">
        <v>361</v>
      </c>
      <c r="D12" t="s">
        <v>361</v>
      </c>
      <c r="E12" s="150">
        <v>676620</v>
      </c>
      <c r="F12" s="150">
        <v>569430</v>
      </c>
      <c r="G12" s="150">
        <v>538110</v>
      </c>
      <c r="H12" s="152">
        <v>399330</v>
      </c>
    </row>
    <row r="13" spans="1:9" x14ac:dyDescent="0.25">
      <c r="B13" s="140" t="s">
        <v>359</v>
      </c>
      <c r="C13" t="s">
        <v>361</v>
      </c>
      <c r="D13" t="s">
        <v>361</v>
      </c>
      <c r="E13" s="138">
        <v>7965.75</v>
      </c>
      <c r="F13" s="138">
        <v>12007.75</v>
      </c>
      <c r="G13" s="151">
        <v>10988.160000000002</v>
      </c>
      <c r="H13" s="138">
        <v>6700.8989999999994</v>
      </c>
    </row>
    <row r="14" spans="1:9" x14ac:dyDescent="0.25">
      <c r="B14" s="140" t="s">
        <v>360</v>
      </c>
      <c r="C14" t="s">
        <v>361</v>
      </c>
      <c r="D14" t="s">
        <v>361</v>
      </c>
      <c r="E14" s="138">
        <v>175921.19999999998</v>
      </c>
      <c r="F14" s="138">
        <v>148051.79999999999</v>
      </c>
      <c r="G14" s="151">
        <v>152464.5</v>
      </c>
      <c r="H14" s="138">
        <v>122006.62935</v>
      </c>
      <c r="I14" s="138"/>
    </row>
    <row r="15" spans="1:9" x14ac:dyDescent="0.25">
      <c r="B15" s="140" t="s">
        <v>362</v>
      </c>
      <c r="C15" t="s">
        <v>361</v>
      </c>
      <c r="D15" t="s">
        <v>361</v>
      </c>
      <c r="E15" s="138">
        <v>83750</v>
      </c>
      <c r="F15" s="138">
        <v>70000</v>
      </c>
      <c r="G15" s="151">
        <v>73750</v>
      </c>
      <c r="H15" s="138">
        <v>46250</v>
      </c>
    </row>
    <row r="16" spans="1:9" x14ac:dyDescent="0.25">
      <c r="B16" s="140" t="s">
        <v>363</v>
      </c>
      <c r="C16" t="s">
        <v>361</v>
      </c>
      <c r="D16" t="s">
        <v>361</v>
      </c>
      <c r="E16" s="138">
        <f>SUM(E13:E15)</f>
        <v>267636.94999999995</v>
      </c>
      <c r="F16" s="138">
        <f>SUM(F13:F15)</f>
        <v>230059.55</v>
      </c>
      <c r="G16" s="151">
        <v>237202.66</v>
      </c>
      <c r="H16" s="138">
        <v>174957.52835000007</v>
      </c>
    </row>
    <row r="18" spans="5:8" x14ac:dyDescent="0.25">
      <c r="E18" s="138"/>
      <c r="G18" t="s">
        <v>368</v>
      </c>
      <c r="H18" s="138">
        <f>SUM(E16:H16)-'Option 2 Workings'!E8</f>
        <v>654856.68834999995</v>
      </c>
    </row>
    <row r="19" spans="5:8" x14ac:dyDescent="0.25">
      <c r="E19" s="138"/>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E214"/>
  <sheetViews>
    <sheetView view="pageBreakPreview" zoomScale="80" zoomScaleNormal="90" zoomScaleSheetLayoutView="80" workbookViewId="0">
      <pane xSplit="2" ySplit="12" topLeftCell="C69" activePane="bottomRight" state="frozen"/>
      <selection activeCell="B5" sqref="B5:F5"/>
      <selection pane="topRight" activeCell="B5" sqref="B5:F5"/>
      <selection pane="bottomLeft" activeCell="B5" sqref="B5:F5"/>
      <selection pane="bottomRight" activeCell="H88" sqref="H88"/>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10.85546875" style="4" customWidth="1"/>
    <col min="6" max="6" width="12.140625" style="4" customWidth="1"/>
    <col min="7" max="7" width="10.85546875" style="4" bestFit="1" customWidth="1"/>
    <col min="8" max="8" width="9.42578125" style="4" bestFit="1" customWidth="1"/>
    <col min="9" max="9" width="9.85546875" style="4" customWidth="1"/>
    <col min="10" max="10" width="10.85546875" style="4" customWidth="1"/>
    <col min="11" max="11" width="11" style="4" customWidth="1"/>
    <col min="12"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343</v>
      </c>
      <c r="C1" s="3" t="s">
        <v>344</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-0.79209377841162676</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-0.82517551845193859</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-0.84807371675195575</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-0.87076064581306512</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81</v>
      </c>
      <c r="C9" s="135">
        <f>IF(E18&lt;0,1,IF(F18&lt;0,2,IF(G18&lt;0,3,IF(H18&lt;0,4,IF(I18&lt;0,5,IF(J18&lt;0,6,IF(K18&lt;0,7,8)))))))</f>
        <v>3</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5" t="s">
        <v>11</v>
      </c>
      <c r="B13" s="61" t="s">
        <v>198</v>
      </c>
      <c r="C13" s="60"/>
      <c r="D13" s="61" t="s">
        <v>39</v>
      </c>
      <c r="E13" s="62"/>
      <c r="F13" s="62"/>
      <c r="G13" s="62">
        <f>-'Baseline Workings'!E15/1000000</f>
        <v>-8.3750000000000005E-2</v>
      </c>
      <c r="H13" s="62">
        <f>-'Baseline Workings'!F15/1000000</f>
        <v>-7.0000000000000007E-2</v>
      </c>
      <c r="I13" s="62">
        <f>-'Baseline Workings'!G15/1000000</f>
        <v>-7.3749999999999996E-2</v>
      </c>
      <c r="J13" s="62">
        <f>-'Baseline Workings'!H15/1000000</f>
        <v>-4.6249999999999999E-2</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186"/>
      <c r="B14" s="61" t="s">
        <v>196</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6"/>
      <c r="B15" s="61" t="s">
        <v>196</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6"/>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6"/>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7"/>
      <c r="B18" s="123" t="s">
        <v>195</v>
      </c>
      <c r="C18" s="128"/>
      <c r="D18" s="124" t="s">
        <v>39</v>
      </c>
      <c r="E18" s="59">
        <f>SUM(E13:E17)</f>
        <v>0</v>
      </c>
      <c r="F18" s="59">
        <f t="shared" ref="F18:AW18" si="0">SUM(F13:F17)</f>
        <v>0</v>
      </c>
      <c r="G18" s="59">
        <f t="shared" si="0"/>
        <v>-8.3750000000000005E-2</v>
      </c>
      <c r="H18" s="59">
        <f t="shared" si="0"/>
        <v>-7.0000000000000007E-2</v>
      </c>
      <c r="I18" s="59">
        <f t="shared" si="0"/>
        <v>-7.3749999999999996E-2</v>
      </c>
      <c r="J18" s="59">
        <f t="shared" si="0"/>
        <v>-4.6249999999999999E-2</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8" t="s">
        <v>299</v>
      </c>
      <c r="B19" s="61" t="s">
        <v>198</v>
      </c>
      <c r="C19" s="8"/>
      <c r="D19" s="9" t="s">
        <v>39</v>
      </c>
      <c r="E19" s="62"/>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8"/>
      <c r="B20" s="61" t="s">
        <v>196</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8"/>
      <c r="B21" s="61" t="s">
        <v>196</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8"/>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8"/>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8"/>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9"/>
      <c r="B25" s="61" t="s">
        <v>315</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94</v>
      </c>
      <c r="C26" s="58" t="s">
        <v>92</v>
      </c>
      <c r="D26" s="57" t="s">
        <v>39</v>
      </c>
      <c r="E26" s="59">
        <f>E18+E25</f>
        <v>0</v>
      </c>
      <c r="F26" s="59">
        <f t="shared" ref="F26:BD26" si="2">F18+F25</f>
        <v>0</v>
      </c>
      <c r="G26" s="59">
        <f t="shared" si="2"/>
        <v>-8.3750000000000005E-2</v>
      </c>
      <c r="H26" s="59">
        <f t="shared" si="2"/>
        <v>-7.0000000000000007E-2</v>
      </c>
      <c r="I26" s="59">
        <f t="shared" si="2"/>
        <v>-7.3749999999999996E-2</v>
      </c>
      <c r="J26" s="59">
        <f t="shared" si="2"/>
        <v>-4.6249999999999999E-2</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0</v>
      </c>
      <c r="F28" s="35">
        <f t="shared" ref="F28:AW28" si="3">F26*F27</f>
        <v>0</v>
      </c>
      <c r="G28" s="35">
        <f t="shared" si="3"/>
        <v>-5.8624999999999997E-2</v>
      </c>
      <c r="H28" s="35">
        <f t="shared" si="3"/>
        <v>-4.9000000000000002E-2</v>
      </c>
      <c r="I28" s="35">
        <f t="shared" si="3"/>
        <v>-5.1624999999999997E-2</v>
      </c>
      <c r="J28" s="35">
        <f t="shared" si="3"/>
        <v>-3.2375000000000001E-2</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91</v>
      </c>
      <c r="C29" s="11" t="s">
        <v>43</v>
      </c>
      <c r="D29" s="9" t="s">
        <v>39</v>
      </c>
      <c r="E29" s="35">
        <f>E26-E28</f>
        <v>0</v>
      </c>
      <c r="F29" s="35">
        <f t="shared" ref="F29:AW29" si="4">F26-F28</f>
        <v>0</v>
      </c>
      <c r="G29" s="35">
        <f t="shared" si="4"/>
        <v>-2.5125000000000008E-2</v>
      </c>
      <c r="H29" s="35">
        <f t="shared" si="4"/>
        <v>-2.1000000000000005E-2</v>
      </c>
      <c r="I29" s="35">
        <f t="shared" si="4"/>
        <v>-2.2124999999999999E-2</v>
      </c>
      <c r="J29" s="35">
        <f t="shared" si="4"/>
        <v>-1.3874999999999998E-2</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52</v>
      </c>
      <c r="D31" s="9" t="s">
        <v>39</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53</v>
      </c>
      <c r="D32" s="9" t="s">
        <v>39</v>
      </c>
      <c r="F32" s="35"/>
      <c r="G32" s="35"/>
      <c r="H32" s="35">
        <f>$G$28/'Fixed data'!$C$7</f>
        <v>-1.3027777777777777E-3</v>
      </c>
      <c r="I32" s="35">
        <f>$G$28/'Fixed data'!$C$7</f>
        <v>-1.3027777777777777E-3</v>
      </c>
      <c r="J32" s="35">
        <f>$G$28/'Fixed data'!$C$7</f>
        <v>-1.3027777777777777E-3</v>
      </c>
      <c r="K32" s="35">
        <f>$G$28/'Fixed data'!$C$7</f>
        <v>-1.3027777777777777E-3</v>
      </c>
      <c r="L32" s="35">
        <f>$G$28/'Fixed data'!$C$7</f>
        <v>-1.3027777777777777E-3</v>
      </c>
      <c r="M32" s="35">
        <f>$G$28/'Fixed data'!$C$7</f>
        <v>-1.3027777777777777E-3</v>
      </c>
      <c r="N32" s="35">
        <f>$G$28/'Fixed data'!$C$7</f>
        <v>-1.3027777777777777E-3</v>
      </c>
      <c r="O32" s="35">
        <f>$G$28/'Fixed data'!$C$7</f>
        <v>-1.3027777777777777E-3</v>
      </c>
      <c r="P32" s="35">
        <f>$G$28/'Fixed data'!$C$7</f>
        <v>-1.3027777777777777E-3</v>
      </c>
      <c r="Q32" s="35">
        <f>$G$28/'Fixed data'!$C$7</f>
        <v>-1.3027777777777777E-3</v>
      </c>
      <c r="R32" s="35">
        <f>$G$28/'Fixed data'!$C$7</f>
        <v>-1.3027777777777777E-3</v>
      </c>
      <c r="S32" s="35">
        <f>$G$28/'Fixed data'!$C$7</f>
        <v>-1.3027777777777777E-3</v>
      </c>
      <c r="T32" s="35">
        <f>$G$28/'Fixed data'!$C$7</f>
        <v>-1.3027777777777777E-3</v>
      </c>
      <c r="U32" s="35">
        <f>$G$28/'Fixed data'!$C$7</f>
        <v>-1.3027777777777777E-3</v>
      </c>
      <c r="V32" s="35">
        <f>$G$28/'Fixed data'!$C$7</f>
        <v>-1.3027777777777777E-3</v>
      </c>
      <c r="W32" s="35">
        <f>$G$28/'Fixed data'!$C$7</f>
        <v>-1.3027777777777777E-3</v>
      </c>
      <c r="X32" s="35">
        <f>$G$28/'Fixed data'!$C$7</f>
        <v>-1.3027777777777777E-3</v>
      </c>
      <c r="Y32" s="35">
        <f>$G$28/'Fixed data'!$C$7</f>
        <v>-1.3027777777777777E-3</v>
      </c>
      <c r="Z32" s="35">
        <f>$G$28/'Fixed data'!$C$7</f>
        <v>-1.3027777777777777E-3</v>
      </c>
      <c r="AA32" s="35">
        <f>$G$28/'Fixed data'!$C$7</f>
        <v>-1.3027777777777777E-3</v>
      </c>
      <c r="AB32" s="35">
        <f>$G$28/'Fixed data'!$C$7</f>
        <v>-1.3027777777777777E-3</v>
      </c>
      <c r="AC32" s="35">
        <f>$G$28/'Fixed data'!$C$7</f>
        <v>-1.3027777777777777E-3</v>
      </c>
      <c r="AD32" s="35">
        <f>$G$28/'Fixed data'!$C$7</f>
        <v>-1.3027777777777777E-3</v>
      </c>
      <c r="AE32" s="35">
        <f>$G$28/'Fixed data'!$C$7</f>
        <v>-1.3027777777777777E-3</v>
      </c>
      <c r="AF32" s="35">
        <f>$G$28/'Fixed data'!$C$7</f>
        <v>-1.3027777777777777E-3</v>
      </c>
      <c r="AG32" s="35">
        <f>$G$28/'Fixed data'!$C$7</f>
        <v>-1.3027777777777777E-3</v>
      </c>
      <c r="AH32" s="35">
        <f>$G$28/'Fixed data'!$C$7</f>
        <v>-1.3027777777777777E-3</v>
      </c>
      <c r="AI32" s="35">
        <f>$G$28/'Fixed data'!$C$7</f>
        <v>-1.3027777777777777E-3</v>
      </c>
      <c r="AJ32" s="35">
        <f>$G$28/'Fixed data'!$C$7</f>
        <v>-1.3027777777777777E-3</v>
      </c>
      <c r="AK32" s="35">
        <f>$G$28/'Fixed data'!$C$7</f>
        <v>-1.3027777777777777E-3</v>
      </c>
      <c r="AL32" s="35">
        <f>$G$28/'Fixed data'!$C$7</f>
        <v>-1.3027777777777777E-3</v>
      </c>
      <c r="AM32" s="35">
        <f>$G$28/'Fixed data'!$C$7</f>
        <v>-1.3027777777777777E-3</v>
      </c>
      <c r="AN32" s="35">
        <f>$G$28/'Fixed data'!$C$7</f>
        <v>-1.3027777777777777E-3</v>
      </c>
      <c r="AO32" s="35">
        <f>$G$28/'Fixed data'!$C$7</f>
        <v>-1.3027777777777777E-3</v>
      </c>
      <c r="AP32" s="35">
        <f>$G$28/'Fixed data'!$C$7</f>
        <v>-1.3027777777777777E-3</v>
      </c>
      <c r="AQ32" s="35">
        <f>$G$28/'Fixed data'!$C$7</f>
        <v>-1.3027777777777777E-3</v>
      </c>
      <c r="AR32" s="35">
        <f>$G$28/'Fixed data'!$C$7</f>
        <v>-1.3027777777777777E-3</v>
      </c>
      <c r="AS32" s="35">
        <f>$G$28/'Fixed data'!$C$7</f>
        <v>-1.3027777777777777E-3</v>
      </c>
      <c r="AT32" s="35">
        <f>$G$28/'Fixed data'!$C$7</f>
        <v>-1.3027777777777777E-3</v>
      </c>
      <c r="AU32" s="35">
        <f>$G$28/'Fixed data'!$C$7</f>
        <v>-1.3027777777777777E-3</v>
      </c>
      <c r="AV32" s="35">
        <f>$G$28/'Fixed data'!$C$7</f>
        <v>-1.3027777777777777E-3</v>
      </c>
      <c r="AW32" s="35">
        <f>$G$28/'Fixed data'!$C$7</f>
        <v>-1.3027777777777777E-3</v>
      </c>
      <c r="AX32" s="35">
        <f>$G$28/'Fixed data'!$C$7</f>
        <v>-1.3027777777777777E-3</v>
      </c>
      <c r="AY32" s="35">
        <f>$G$28/'Fixed data'!$C$7</f>
        <v>-1.3027777777777777E-3</v>
      </c>
      <c r="AZ32" s="35">
        <f>$G$28/'Fixed data'!$C$7</f>
        <v>-1.3027777777777777E-3</v>
      </c>
      <c r="BA32" s="35"/>
      <c r="BB32" s="35"/>
      <c r="BC32" s="35"/>
      <c r="BD32" s="35"/>
    </row>
    <row r="33" spans="1:57" ht="16.5" hidden="1" customHeight="1" outlineLevel="1" x14ac:dyDescent="0.35">
      <c r="A33" s="114"/>
      <c r="B33" s="9" t="s">
        <v>4</v>
      </c>
      <c r="C33" s="11" t="s">
        <v>54</v>
      </c>
      <c r="D33" s="9" t="s">
        <v>39</v>
      </c>
      <c r="F33" s="35"/>
      <c r="G33" s="35"/>
      <c r="H33" s="35"/>
      <c r="I33" s="35">
        <f>$H$28/'Fixed data'!$C$7</f>
        <v>-1.088888888888889E-3</v>
      </c>
      <c r="J33" s="35">
        <f>$H$28/'Fixed data'!$C$7</f>
        <v>-1.088888888888889E-3</v>
      </c>
      <c r="K33" s="35">
        <f>$H$28/'Fixed data'!$C$7</f>
        <v>-1.088888888888889E-3</v>
      </c>
      <c r="L33" s="35">
        <f>$H$28/'Fixed data'!$C$7</f>
        <v>-1.088888888888889E-3</v>
      </c>
      <c r="M33" s="35">
        <f>$H$28/'Fixed data'!$C$7</f>
        <v>-1.088888888888889E-3</v>
      </c>
      <c r="N33" s="35">
        <f>$H$28/'Fixed data'!$C$7</f>
        <v>-1.088888888888889E-3</v>
      </c>
      <c r="O33" s="35">
        <f>$H$28/'Fixed data'!$C$7</f>
        <v>-1.088888888888889E-3</v>
      </c>
      <c r="P33" s="35">
        <f>$H$28/'Fixed data'!$C$7</f>
        <v>-1.088888888888889E-3</v>
      </c>
      <c r="Q33" s="35">
        <f>$H$28/'Fixed data'!$C$7</f>
        <v>-1.088888888888889E-3</v>
      </c>
      <c r="R33" s="35">
        <f>$H$28/'Fixed data'!$C$7</f>
        <v>-1.088888888888889E-3</v>
      </c>
      <c r="S33" s="35">
        <f>$H$28/'Fixed data'!$C$7</f>
        <v>-1.088888888888889E-3</v>
      </c>
      <c r="T33" s="35">
        <f>$H$28/'Fixed data'!$C$7</f>
        <v>-1.088888888888889E-3</v>
      </c>
      <c r="U33" s="35">
        <f>$H$28/'Fixed data'!$C$7</f>
        <v>-1.088888888888889E-3</v>
      </c>
      <c r="V33" s="35">
        <f>$H$28/'Fixed data'!$C$7</f>
        <v>-1.088888888888889E-3</v>
      </c>
      <c r="W33" s="35">
        <f>$H$28/'Fixed data'!$C$7</f>
        <v>-1.088888888888889E-3</v>
      </c>
      <c r="X33" s="35">
        <f>$H$28/'Fixed data'!$C$7</f>
        <v>-1.088888888888889E-3</v>
      </c>
      <c r="Y33" s="35">
        <f>$H$28/'Fixed data'!$C$7</f>
        <v>-1.088888888888889E-3</v>
      </c>
      <c r="Z33" s="35">
        <f>$H$28/'Fixed data'!$C$7</f>
        <v>-1.088888888888889E-3</v>
      </c>
      <c r="AA33" s="35">
        <f>$H$28/'Fixed data'!$C$7</f>
        <v>-1.088888888888889E-3</v>
      </c>
      <c r="AB33" s="35">
        <f>$H$28/'Fixed data'!$C$7</f>
        <v>-1.088888888888889E-3</v>
      </c>
      <c r="AC33" s="35">
        <f>$H$28/'Fixed data'!$C$7</f>
        <v>-1.088888888888889E-3</v>
      </c>
      <c r="AD33" s="35">
        <f>$H$28/'Fixed data'!$C$7</f>
        <v>-1.088888888888889E-3</v>
      </c>
      <c r="AE33" s="35">
        <f>$H$28/'Fixed data'!$C$7</f>
        <v>-1.088888888888889E-3</v>
      </c>
      <c r="AF33" s="35">
        <f>$H$28/'Fixed data'!$C$7</f>
        <v>-1.088888888888889E-3</v>
      </c>
      <c r="AG33" s="35">
        <f>$H$28/'Fixed data'!$C$7</f>
        <v>-1.088888888888889E-3</v>
      </c>
      <c r="AH33" s="35">
        <f>$H$28/'Fixed data'!$C$7</f>
        <v>-1.088888888888889E-3</v>
      </c>
      <c r="AI33" s="35">
        <f>$H$28/'Fixed data'!$C$7</f>
        <v>-1.088888888888889E-3</v>
      </c>
      <c r="AJ33" s="35">
        <f>$H$28/'Fixed data'!$C$7</f>
        <v>-1.088888888888889E-3</v>
      </c>
      <c r="AK33" s="35">
        <f>$H$28/'Fixed data'!$C$7</f>
        <v>-1.088888888888889E-3</v>
      </c>
      <c r="AL33" s="35">
        <f>$H$28/'Fixed data'!$C$7</f>
        <v>-1.088888888888889E-3</v>
      </c>
      <c r="AM33" s="35">
        <f>$H$28/'Fixed data'!$C$7</f>
        <v>-1.088888888888889E-3</v>
      </c>
      <c r="AN33" s="35">
        <f>$H$28/'Fixed data'!$C$7</f>
        <v>-1.088888888888889E-3</v>
      </c>
      <c r="AO33" s="35">
        <f>$H$28/'Fixed data'!$C$7</f>
        <v>-1.088888888888889E-3</v>
      </c>
      <c r="AP33" s="35">
        <f>$H$28/'Fixed data'!$C$7</f>
        <v>-1.088888888888889E-3</v>
      </c>
      <c r="AQ33" s="35">
        <f>$H$28/'Fixed data'!$C$7</f>
        <v>-1.088888888888889E-3</v>
      </c>
      <c r="AR33" s="35">
        <f>$H$28/'Fixed data'!$C$7</f>
        <v>-1.088888888888889E-3</v>
      </c>
      <c r="AS33" s="35">
        <f>$H$28/'Fixed data'!$C$7</f>
        <v>-1.088888888888889E-3</v>
      </c>
      <c r="AT33" s="35">
        <f>$H$28/'Fixed data'!$C$7</f>
        <v>-1.088888888888889E-3</v>
      </c>
      <c r="AU33" s="35">
        <f>$H$28/'Fixed data'!$C$7</f>
        <v>-1.088888888888889E-3</v>
      </c>
      <c r="AV33" s="35">
        <f>$H$28/'Fixed data'!$C$7</f>
        <v>-1.088888888888889E-3</v>
      </c>
      <c r="AW33" s="35">
        <f>$H$28/'Fixed data'!$C$7</f>
        <v>-1.088888888888889E-3</v>
      </c>
      <c r="AX33" s="35">
        <f>$H$28/'Fixed data'!$C$7</f>
        <v>-1.088888888888889E-3</v>
      </c>
      <c r="AY33" s="35">
        <f>$H$28/'Fixed data'!$C$7</f>
        <v>-1.088888888888889E-3</v>
      </c>
      <c r="AZ33" s="35">
        <f>$H$28/'Fixed data'!$C$7</f>
        <v>-1.088888888888889E-3</v>
      </c>
      <c r="BA33" s="35">
        <f>$H$28/'Fixed data'!$C$7</f>
        <v>-1.088888888888889E-3</v>
      </c>
      <c r="BB33" s="35"/>
      <c r="BC33" s="35"/>
      <c r="BD33" s="35"/>
    </row>
    <row r="34" spans="1:57" ht="16.5" hidden="1" customHeight="1" outlineLevel="1" x14ac:dyDescent="0.35">
      <c r="A34" s="114"/>
      <c r="B34" s="9" t="s">
        <v>5</v>
      </c>
      <c r="C34" s="11" t="s">
        <v>55</v>
      </c>
      <c r="D34" s="9" t="s">
        <v>39</v>
      </c>
      <c r="F34" s="35"/>
      <c r="G34" s="35"/>
      <c r="H34" s="35"/>
      <c r="I34" s="35"/>
      <c r="J34" s="35">
        <f>$I$28/'Fixed data'!$C$7</f>
        <v>-1.1472222222222222E-3</v>
      </c>
      <c r="K34" s="35">
        <f>$I$28/'Fixed data'!$C$7</f>
        <v>-1.1472222222222222E-3</v>
      </c>
      <c r="L34" s="35">
        <f>$I$28/'Fixed data'!$C$7</f>
        <v>-1.1472222222222222E-3</v>
      </c>
      <c r="M34" s="35">
        <f>$I$28/'Fixed data'!$C$7</f>
        <v>-1.1472222222222222E-3</v>
      </c>
      <c r="N34" s="35">
        <f>$I$28/'Fixed data'!$C$7</f>
        <v>-1.1472222222222222E-3</v>
      </c>
      <c r="O34" s="35">
        <f>$I$28/'Fixed data'!$C$7</f>
        <v>-1.1472222222222222E-3</v>
      </c>
      <c r="P34" s="35">
        <f>$I$28/'Fixed data'!$C$7</f>
        <v>-1.1472222222222222E-3</v>
      </c>
      <c r="Q34" s="35">
        <f>$I$28/'Fixed data'!$C$7</f>
        <v>-1.1472222222222222E-3</v>
      </c>
      <c r="R34" s="35">
        <f>$I$28/'Fixed data'!$C$7</f>
        <v>-1.1472222222222222E-3</v>
      </c>
      <c r="S34" s="35">
        <f>$I$28/'Fixed data'!$C$7</f>
        <v>-1.1472222222222222E-3</v>
      </c>
      <c r="T34" s="35">
        <f>$I$28/'Fixed data'!$C$7</f>
        <v>-1.1472222222222222E-3</v>
      </c>
      <c r="U34" s="35">
        <f>$I$28/'Fixed data'!$C$7</f>
        <v>-1.1472222222222222E-3</v>
      </c>
      <c r="V34" s="35">
        <f>$I$28/'Fixed data'!$C$7</f>
        <v>-1.1472222222222222E-3</v>
      </c>
      <c r="W34" s="35">
        <f>$I$28/'Fixed data'!$C$7</f>
        <v>-1.1472222222222222E-3</v>
      </c>
      <c r="X34" s="35">
        <f>$I$28/'Fixed data'!$C$7</f>
        <v>-1.1472222222222222E-3</v>
      </c>
      <c r="Y34" s="35">
        <f>$I$28/'Fixed data'!$C$7</f>
        <v>-1.1472222222222222E-3</v>
      </c>
      <c r="Z34" s="35">
        <f>$I$28/'Fixed data'!$C$7</f>
        <v>-1.1472222222222222E-3</v>
      </c>
      <c r="AA34" s="35">
        <f>$I$28/'Fixed data'!$C$7</f>
        <v>-1.1472222222222222E-3</v>
      </c>
      <c r="AB34" s="35">
        <f>$I$28/'Fixed data'!$C$7</f>
        <v>-1.1472222222222222E-3</v>
      </c>
      <c r="AC34" s="35">
        <f>$I$28/'Fixed data'!$C$7</f>
        <v>-1.1472222222222222E-3</v>
      </c>
      <c r="AD34" s="35">
        <f>$I$28/'Fixed data'!$C$7</f>
        <v>-1.1472222222222222E-3</v>
      </c>
      <c r="AE34" s="35">
        <f>$I$28/'Fixed data'!$C$7</f>
        <v>-1.1472222222222222E-3</v>
      </c>
      <c r="AF34" s="35">
        <f>$I$28/'Fixed data'!$C$7</f>
        <v>-1.1472222222222222E-3</v>
      </c>
      <c r="AG34" s="35">
        <f>$I$28/'Fixed data'!$C$7</f>
        <v>-1.1472222222222222E-3</v>
      </c>
      <c r="AH34" s="35">
        <f>$I$28/'Fixed data'!$C$7</f>
        <v>-1.1472222222222222E-3</v>
      </c>
      <c r="AI34" s="35">
        <f>$I$28/'Fixed data'!$C$7</f>
        <v>-1.1472222222222222E-3</v>
      </c>
      <c r="AJ34" s="35">
        <f>$I$28/'Fixed data'!$C$7</f>
        <v>-1.1472222222222222E-3</v>
      </c>
      <c r="AK34" s="35">
        <f>$I$28/'Fixed data'!$C$7</f>
        <v>-1.1472222222222222E-3</v>
      </c>
      <c r="AL34" s="35">
        <f>$I$28/'Fixed data'!$C$7</f>
        <v>-1.1472222222222222E-3</v>
      </c>
      <c r="AM34" s="35">
        <f>$I$28/'Fixed data'!$C$7</f>
        <v>-1.1472222222222222E-3</v>
      </c>
      <c r="AN34" s="35">
        <f>$I$28/'Fixed data'!$C$7</f>
        <v>-1.1472222222222222E-3</v>
      </c>
      <c r="AO34" s="35">
        <f>$I$28/'Fixed data'!$C$7</f>
        <v>-1.1472222222222222E-3</v>
      </c>
      <c r="AP34" s="35">
        <f>$I$28/'Fixed data'!$C$7</f>
        <v>-1.1472222222222222E-3</v>
      </c>
      <c r="AQ34" s="35">
        <f>$I$28/'Fixed data'!$C$7</f>
        <v>-1.1472222222222222E-3</v>
      </c>
      <c r="AR34" s="35">
        <f>$I$28/'Fixed data'!$C$7</f>
        <v>-1.1472222222222222E-3</v>
      </c>
      <c r="AS34" s="35">
        <f>$I$28/'Fixed data'!$C$7</f>
        <v>-1.1472222222222222E-3</v>
      </c>
      <c r="AT34" s="35">
        <f>$I$28/'Fixed data'!$C$7</f>
        <v>-1.1472222222222222E-3</v>
      </c>
      <c r="AU34" s="35">
        <f>$I$28/'Fixed data'!$C$7</f>
        <v>-1.1472222222222222E-3</v>
      </c>
      <c r="AV34" s="35">
        <f>$I$28/'Fixed data'!$C$7</f>
        <v>-1.1472222222222222E-3</v>
      </c>
      <c r="AW34" s="35">
        <f>$I$28/'Fixed data'!$C$7</f>
        <v>-1.1472222222222222E-3</v>
      </c>
      <c r="AX34" s="35">
        <f>$I$28/'Fixed data'!$C$7</f>
        <v>-1.1472222222222222E-3</v>
      </c>
      <c r="AY34" s="35">
        <f>$I$28/'Fixed data'!$C$7</f>
        <v>-1.1472222222222222E-3</v>
      </c>
      <c r="AZ34" s="35">
        <f>$I$28/'Fixed data'!$C$7</f>
        <v>-1.1472222222222222E-3</v>
      </c>
      <c r="BA34" s="35">
        <f>$I$28/'Fixed data'!$C$7</f>
        <v>-1.1472222222222222E-3</v>
      </c>
      <c r="BB34" s="35">
        <f>$I$28/'Fixed data'!$C$7</f>
        <v>-1.1472222222222222E-3</v>
      </c>
      <c r="BC34" s="35"/>
      <c r="BD34" s="35"/>
    </row>
    <row r="35" spans="1:57" ht="16.5" hidden="1" customHeight="1" outlineLevel="1" x14ac:dyDescent="0.35">
      <c r="A35" s="114"/>
      <c r="B35" s="9" t="s">
        <v>6</v>
      </c>
      <c r="C35" s="11" t="s">
        <v>56</v>
      </c>
      <c r="D35" s="9" t="s">
        <v>39</v>
      </c>
      <c r="F35" s="35"/>
      <c r="G35" s="35"/>
      <c r="H35" s="35"/>
      <c r="I35" s="35"/>
      <c r="J35" s="35"/>
      <c r="K35" s="35">
        <f>$J$28/'Fixed data'!$C$7</f>
        <v>-7.1944444444444443E-4</v>
      </c>
      <c r="L35" s="35">
        <f>$J$28/'Fixed data'!$C$7</f>
        <v>-7.1944444444444443E-4</v>
      </c>
      <c r="M35" s="35">
        <f>$J$28/'Fixed data'!$C$7</f>
        <v>-7.1944444444444443E-4</v>
      </c>
      <c r="N35" s="35">
        <f>$J$28/'Fixed data'!$C$7</f>
        <v>-7.1944444444444443E-4</v>
      </c>
      <c r="O35" s="35">
        <f>$J$28/'Fixed data'!$C$7</f>
        <v>-7.1944444444444443E-4</v>
      </c>
      <c r="P35" s="35">
        <f>$J$28/'Fixed data'!$C$7</f>
        <v>-7.1944444444444443E-4</v>
      </c>
      <c r="Q35" s="35">
        <f>$J$28/'Fixed data'!$C$7</f>
        <v>-7.1944444444444443E-4</v>
      </c>
      <c r="R35" s="35">
        <f>$J$28/'Fixed data'!$C$7</f>
        <v>-7.1944444444444443E-4</v>
      </c>
      <c r="S35" s="35">
        <f>$J$28/'Fixed data'!$C$7</f>
        <v>-7.1944444444444443E-4</v>
      </c>
      <c r="T35" s="35">
        <f>$J$28/'Fixed data'!$C$7</f>
        <v>-7.1944444444444443E-4</v>
      </c>
      <c r="U35" s="35">
        <f>$J$28/'Fixed data'!$C$7</f>
        <v>-7.1944444444444443E-4</v>
      </c>
      <c r="V35" s="35">
        <f>$J$28/'Fixed data'!$C$7</f>
        <v>-7.1944444444444443E-4</v>
      </c>
      <c r="W35" s="35">
        <f>$J$28/'Fixed data'!$C$7</f>
        <v>-7.1944444444444443E-4</v>
      </c>
      <c r="X35" s="35">
        <f>$J$28/'Fixed data'!$C$7</f>
        <v>-7.1944444444444443E-4</v>
      </c>
      <c r="Y35" s="35">
        <f>$J$28/'Fixed data'!$C$7</f>
        <v>-7.1944444444444443E-4</v>
      </c>
      <c r="Z35" s="35">
        <f>$J$28/'Fixed data'!$C$7</f>
        <v>-7.1944444444444443E-4</v>
      </c>
      <c r="AA35" s="35">
        <f>$J$28/'Fixed data'!$C$7</f>
        <v>-7.1944444444444443E-4</v>
      </c>
      <c r="AB35" s="35">
        <f>$J$28/'Fixed data'!$C$7</f>
        <v>-7.1944444444444443E-4</v>
      </c>
      <c r="AC35" s="35">
        <f>$J$28/'Fixed data'!$C$7</f>
        <v>-7.1944444444444443E-4</v>
      </c>
      <c r="AD35" s="35">
        <f>$J$28/'Fixed data'!$C$7</f>
        <v>-7.1944444444444443E-4</v>
      </c>
      <c r="AE35" s="35">
        <f>$J$28/'Fixed data'!$C$7</f>
        <v>-7.1944444444444443E-4</v>
      </c>
      <c r="AF35" s="35">
        <f>$J$28/'Fixed data'!$C$7</f>
        <v>-7.1944444444444443E-4</v>
      </c>
      <c r="AG35" s="35">
        <f>$J$28/'Fixed data'!$C$7</f>
        <v>-7.1944444444444443E-4</v>
      </c>
      <c r="AH35" s="35">
        <f>$J$28/'Fixed data'!$C$7</f>
        <v>-7.1944444444444443E-4</v>
      </c>
      <c r="AI35" s="35">
        <f>$J$28/'Fixed data'!$C$7</f>
        <v>-7.1944444444444443E-4</v>
      </c>
      <c r="AJ35" s="35">
        <f>$J$28/'Fixed data'!$C$7</f>
        <v>-7.1944444444444443E-4</v>
      </c>
      <c r="AK35" s="35">
        <f>$J$28/'Fixed data'!$C$7</f>
        <v>-7.1944444444444443E-4</v>
      </c>
      <c r="AL35" s="35">
        <f>$J$28/'Fixed data'!$C$7</f>
        <v>-7.1944444444444443E-4</v>
      </c>
      <c r="AM35" s="35">
        <f>$J$28/'Fixed data'!$C$7</f>
        <v>-7.1944444444444443E-4</v>
      </c>
      <c r="AN35" s="35">
        <f>$J$28/'Fixed data'!$C$7</f>
        <v>-7.1944444444444443E-4</v>
      </c>
      <c r="AO35" s="35">
        <f>$J$28/'Fixed data'!$C$7</f>
        <v>-7.1944444444444443E-4</v>
      </c>
      <c r="AP35" s="35">
        <f>$J$28/'Fixed data'!$C$7</f>
        <v>-7.1944444444444443E-4</v>
      </c>
      <c r="AQ35" s="35">
        <f>$J$28/'Fixed data'!$C$7</f>
        <v>-7.1944444444444443E-4</v>
      </c>
      <c r="AR35" s="35">
        <f>$J$28/'Fixed data'!$C$7</f>
        <v>-7.1944444444444443E-4</v>
      </c>
      <c r="AS35" s="35">
        <f>$J$28/'Fixed data'!$C$7</f>
        <v>-7.1944444444444443E-4</v>
      </c>
      <c r="AT35" s="35">
        <f>$J$28/'Fixed data'!$C$7</f>
        <v>-7.1944444444444443E-4</v>
      </c>
      <c r="AU35" s="35">
        <f>$J$28/'Fixed data'!$C$7</f>
        <v>-7.1944444444444443E-4</v>
      </c>
      <c r="AV35" s="35">
        <f>$J$28/'Fixed data'!$C$7</f>
        <v>-7.1944444444444443E-4</v>
      </c>
      <c r="AW35" s="35">
        <f>$J$28/'Fixed data'!$C$7</f>
        <v>-7.1944444444444443E-4</v>
      </c>
      <c r="AX35" s="35">
        <f>$J$28/'Fixed data'!$C$7</f>
        <v>-7.1944444444444443E-4</v>
      </c>
      <c r="AY35" s="35">
        <f>$J$28/'Fixed data'!$C$7</f>
        <v>-7.1944444444444443E-4</v>
      </c>
      <c r="AZ35" s="35">
        <f>$J$28/'Fixed data'!$C$7</f>
        <v>-7.1944444444444443E-4</v>
      </c>
      <c r="BA35" s="35">
        <f>$J$28/'Fixed data'!$C$7</f>
        <v>-7.1944444444444443E-4</v>
      </c>
      <c r="BB35" s="35">
        <f>$J$28/'Fixed data'!$C$7</f>
        <v>-7.1944444444444443E-4</v>
      </c>
      <c r="BC35" s="35">
        <f>$J$28/'Fixed data'!$C$7</f>
        <v>-7.1944444444444443E-4</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108</v>
      </c>
      <c r="C38" s="11" t="s">
        <v>130</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109</v>
      </c>
      <c r="C39" s="11" t="s">
        <v>131</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110</v>
      </c>
      <c r="C40" s="11" t="s">
        <v>132</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111</v>
      </c>
      <c r="C41" s="11" t="s">
        <v>133</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112</v>
      </c>
      <c r="C42" s="11" t="s">
        <v>134</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113</v>
      </c>
      <c r="C43" s="11" t="s">
        <v>135</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114</v>
      </c>
      <c r="C44" s="11" t="s">
        <v>136</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115</v>
      </c>
      <c r="C45" s="11" t="s">
        <v>137</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116</v>
      </c>
      <c r="C46" s="11" t="s">
        <v>138</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117</v>
      </c>
      <c r="C47" s="11" t="s">
        <v>139</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118</v>
      </c>
      <c r="C48" s="11" t="s">
        <v>140</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0</v>
      </c>
      <c r="G60" s="35">
        <f t="shared" si="5"/>
        <v>0</v>
      </c>
      <c r="H60" s="35">
        <f t="shared" si="5"/>
        <v>-1.3027777777777777E-3</v>
      </c>
      <c r="I60" s="35">
        <f t="shared" si="5"/>
        <v>-2.3916666666666669E-3</v>
      </c>
      <c r="J60" s="35">
        <f t="shared" si="5"/>
        <v>-3.5388888888888892E-3</v>
      </c>
      <c r="K60" s="35">
        <f t="shared" si="5"/>
        <v>-4.2583333333333336E-3</v>
      </c>
      <c r="L60" s="35">
        <f t="shared" si="5"/>
        <v>-4.2583333333333336E-3</v>
      </c>
      <c r="M60" s="35">
        <f t="shared" si="5"/>
        <v>-4.2583333333333336E-3</v>
      </c>
      <c r="N60" s="35">
        <f t="shared" si="5"/>
        <v>-4.2583333333333336E-3</v>
      </c>
      <c r="O60" s="35">
        <f t="shared" si="5"/>
        <v>-4.2583333333333336E-3</v>
      </c>
      <c r="P60" s="35">
        <f t="shared" si="5"/>
        <v>-4.2583333333333336E-3</v>
      </c>
      <c r="Q60" s="35">
        <f t="shared" si="5"/>
        <v>-4.2583333333333336E-3</v>
      </c>
      <c r="R60" s="35">
        <f t="shared" si="5"/>
        <v>-4.2583333333333336E-3</v>
      </c>
      <c r="S60" s="35">
        <f t="shared" si="5"/>
        <v>-4.2583333333333336E-3</v>
      </c>
      <c r="T60" s="35">
        <f t="shared" si="5"/>
        <v>-4.2583333333333336E-3</v>
      </c>
      <c r="U60" s="35">
        <f t="shared" si="5"/>
        <v>-4.2583333333333336E-3</v>
      </c>
      <c r="V60" s="35">
        <f t="shared" si="5"/>
        <v>-4.2583333333333336E-3</v>
      </c>
      <c r="W60" s="35">
        <f t="shared" si="5"/>
        <v>-4.2583333333333336E-3</v>
      </c>
      <c r="X60" s="35">
        <f t="shared" si="5"/>
        <v>-4.2583333333333336E-3</v>
      </c>
      <c r="Y60" s="35">
        <f t="shared" si="5"/>
        <v>-4.2583333333333336E-3</v>
      </c>
      <c r="Z60" s="35">
        <f t="shared" si="5"/>
        <v>-4.2583333333333336E-3</v>
      </c>
      <c r="AA60" s="35">
        <f t="shared" si="5"/>
        <v>-4.2583333333333336E-3</v>
      </c>
      <c r="AB60" s="35">
        <f t="shared" si="5"/>
        <v>-4.2583333333333336E-3</v>
      </c>
      <c r="AC60" s="35">
        <f t="shared" si="5"/>
        <v>-4.2583333333333336E-3</v>
      </c>
      <c r="AD60" s="35">
        <f t="shared" si="5"/>
        <v>-4.2583333333333336E-3</v>
      </c>
      <c r="AE60" s="35">
        <f t="shared" si="5"/>
        <v>-4.2583333333333336E-3</v>
      </c>
      <c r="AF60" s="35">
        <f t="shared" si="5"/>
        <v>-4.2583333333333336E-3</v>
      </c>
      <c r="AG60" s="35">
        <f t="shared" si="5"/>
        <v>-4.2583333333333336E-3</v>
      </c>
      <c r="AH60" s="35">
        <f t="shared" si="5"/>
        <v>-4.2583333333333336E-3</v>
      </c>
      <c r="AI60" s="35">
        <f t="shared" si="5"/>
        <v>-4.2583333333333336E-3</v>
      </c>
      <c r="AJ60" s="35">
        <f t="shared" si="5"/>
        <v>-4.2583333333333336E-3</v>
      </c>
      <c r="AK60" s="35">
        <f t="shared" si="5"/>
        <v>-4.2583333333333336E-3</v>
      </c>
      <c r="AL60" s="35">
        <f t="shared" si="5"/>
        <v>-4.2583333333333336E-3</v>
      </c>
      <c r="AM60" s="35">
        <f t="shared" si="5"/>
        <v>-4.2583333333333336E-3</v>
      </c>
      <c r="AN60" s="35">
        <f t="shared" si="5"/>
        <v>-4.2583333333333336E-3</v>
      </c>
      <c r="AO60" s="35">
        <f t="shared" si="5"/>
        <v>-4.2583333333333336E-3</v>
      </c>
      <c r="AP60" s="35">
        <f t="shared" si="5"/>
        <v>-4.2583333333333336E-3</v>
      </c>
      <c r="AQ60" s="35">
        <f t="shared" si="5"/>
        <v>-4.2583333333333336E-3</v>
      </c>
      <c r="AR60" s="35">
        <f t="shared" si="5"/>
        <v>-4.2583333333333336E-3</v>
      </c>
      <c r="AS60" s="35">
        <f t="shared" si="5"/>
        <v>-4.2583333333333336E-3</v>
      </c>
      <c r="AT60" s="35">
        <f t="shared" si="5"/>
        <v>-4.2583333333333336E-3</v>
      </c>
      <c r="AU60" s="35">
        <f t="shared" si="5"/>
        <v>-4.2583333333333336E-3</v>
      </c>
      <c r="AV60" s="35">
        <f t="shared" si="5"/>
        <v>-4.2583333333333336E-3</v>
      </c>
      <c r="AW60" s="35">
        <f t="shared" si="5"/>
        <v>-4.2583333333333336E-3</v>
      </c>
      <c r="AX60" s="35">
        <f t="shared" si="5"/>
        <v>-4.2583333333333336E-3</v>
      </c>
      <c r="AY60" s="35">
        <f t="shared" si="5"/>
        <v>-4.2583333333333336E-3</v>
      </c>
      <c r="AZ60" s="35">
        <f t="shared" si="5"/>
        <v>-4.2583333333333336E-3</v>
      </c>
      <c r="BA60" s="35">
        <f t="shared" si="5"/>
        <v>-2.9555555555555559E-3</v>
      </c>
      <c r="BB60" s="35">
        <f t="shared" si="5"/>
        <v>-1.8666666666666666E-3</v>
      </c>
      <c r="BC60" s="35">
        <f t="shared" si="5"/>
        <v>-7.1944444444444443E-4</v>
      </c>
      <c r="BD60" s="35">
        <f t="shared" si="5"/>
        <v>0</v>
      </c>
    </row>
    <row r="61" spans="1:56" ht="17.25" hidden="1" customHeight="1" outlineLevel="1" x14ac:dyDescent="0.35">
      <c r="A61" s="114"/>
      <c r="B61" s="9" t="s">
        <v>34</v>
      </c>
      <c r="C61" s="9" t="s">
        <v>60</v>
      </c>
      <c r="D61" s="9" t="s">
        <v>39</v>
      </c>
      <c r="E61" s="35">
        <v>0</v>
      </c>
      <c r="F61" s="35">
        <f>E62</f>
        <v>0</v>
      </c>
      <c r="G61" s="35">
        <f t="shared" ref="G61:BD61" si="6">F62</f>
        <v>0</v>
      </c>
      <c r="H61" s="35">
        <f t="shared" si="6"/>
        <v>-5.8624999999999997E-2</v>
      </c>
      <c r="I61" s="35">
        <f t="shared" si="6"/>
        <v>-0.10632222222222222</v>
      </c>
      <c r="J61" s="35">
        <f t="shared" si="6"/>
        <v>-0.15555555555555556</v>
      </c>
      <c r="K61" s="35">
        <f t="shared" si="6"/>
        <v>-0.18439166666666668</v>
      </c>
      <c r="L61" s="35">
        <f t="shared" si="6"/>
        <v>-0.18013333333333334</v>
      </c>
      <c r="M61" s="35">
        <f t="shared" si="6"/>
        <v>-0.175875</v>
      </c>
      <c r="N61" s="35">
        <f t="shared" si="6"/>
        <v>-0.17161666666666667</v>
      </c>
      <c r="O61" s="35">
        <f t="shared" si="6"/>
        <v>-0.16735833333333333</v>
      </c>
      <c r="P61" s="35">
        <f t="shared" si="6"/>
        <v>-0.16309999999999999</v>
      </c>
      <c r="Q61" s="35">
        <f t="shared" si="6"/>
        <v>-0.15884166666666666</v>
      </c>
      <c r="R61" s="35">
        <f t="shared" si="6"/>
        <v>-0.15458333333333332</v>
      </c>
      <c r="S61" s="35">
        <f t="shared" si="6"/>
        <v>-0.15032499999999999</v>
      </c>
      <c r="T61" s="35">
        <f t="shared" si="6"/>
        <v>-0.14606666666666665</v>
      </c>
      <c r="U61" s="35">
        <f t="shared" si="6"/>
        <v>-0.14180833333333331</v>
      </c>
      <c r="V61" s="35">
        <f t="shared" si="6"/>
        <v>-0.13754999999999998</v>
      </c>
      <c r="W61" s="35">
        <f t="shared" si="6"/>
        <v>-0.13329166666666664</v>
      </c>
      <c r="X61" s="35">
        <f t="shared" si="6"/>
        <v>-0.12903333333333331</v>
      </c>
      <c r="Y61" s="35">
        <f t="shared" si="6"/>
        <v>-0.12477499999999997</v>
      </c>
      <c r="Z61" s="35">
        <f t="shared" si="6"/>
        <v>-0.12051666666666663</v>
      </c>
      <c r="AA61" s="35">
        <f t="shared" si="6"/>
        <v>-0.1162583333333333</v>
      </c>
      <c r="AB61" s="35">
        <f t="shared" si="6"/>
        <v>-0.11199999999999996</v>
      </c>
      <c r="AC61" s="35">
        <f t="shared" si="6"/>
        <v>-0.10774166666666662</v>
      </c>
      <c r="AD61" s="35">
        <f t="shared" si="6"/>
        <v>-0.10348333333333329</v>
      </c>
      <c r="AE61" s="35">
        <f t="shared" si="6"/>
        <v>-9.9224999999999952E-2</v>
      </c>
      <c r="AF61" s="35">
        <f t="shared" si="6"/>
        <v>-9.4966666666666616E-2</v>
      </c>
      <c r="AG61" s="35">
        <f t="shared" si="6"/>
        <v>-9.070833333333328E-2</v>
      </c>
      <c r="AH61" s="35">
        <f t="shared" si="6"/>
        <v>-8.6449999999999944E-2</v>
      </c>
      <c r="AI61" s="35">
        <f t="shared" si="6"/>
        <v>-8.2191666666666607E-2</v>
      </c>
      <c r="AJ61" s="35">
        <f t="shared" si="6"/>
        <v>-7.7933333333333271E-2</v>
      </c>
      <c r="AK61" s="35">
        <f t="shared" si="6"/>
        <v>-7.3674999999999935E-2</v>
      </c>
      <c r="AL61" s="35">
        <f t="shared" si="6"/>
        <v>-6.9416666666666599E-2</v>
      </c>
      <c r="AM61" s="35">
        <f t="shared" si="6"/>
        <v>-6.5158333333333263E-2</v>
      </c>
      <c r="AN61" s="35">
        <f t="shared" si="6"/>
        <v>-6.0899999999999926E-2</v>
      </c>
      <c r="AO61" s="35">
        <f t="shared" si="6"/>
        <v>-5.664166666666659E-2</v>
      </c>
      <c r="AP61" s="35">
        <f t="shared" si="6"/>
        <v>-5.2383333333333254E-2</v>
      </c>
      <c r="AQ61" s="35">
        <f t="shared" si="6"/>
        <v>-4.8124999999999918E-2</v>
      </c>
      <c r="AR61" s="35">
        <f t="shared" si="6"/>
        <v>-4.3866666666666582E-2</v>
      </c>
      <c r="AS61" s="35">
        <f t="shared" si="6"/>
        <v>-3.9608333333333245E-2</v>
      </c>
      <c r="AT61" s="35">
        <f t="shared" si="6"/>
        <v>-3.5349999999999909E-2</v>
      </c>
      <c r="AU61" s="35">
        <f t="shared" si="6"/>
        <v>-3.1091666666666577E-2</v>
      </c>
      <c r="AV61" s="35">
        <f t="shared" si="6"/>
        <v>-2.6833333333333244E-2</v>
      </c>
      <c r="AW61" s="35">
        <f t="shared" si="6"/>
        <v>-2.2574999999999911E-2</v>
      </c>
      <c r="AX61" s="35">
        <f t="shared" si="6"/>
        <v>-1.8316666666666578E-2</v>
      </c>
      <c r="AY61" s="35">
        <f t="shared" si="6"/>
        <v>-1.4058333333333246E-2</v>
      </c>
      <c r="AZ61" s="35">
        <f t="shared" si="6"/>
        <v>-9.7999999999999129E-3</v>
      </c>
      <c r="BA61" s="35">
        <f t="shared" si="6"/>
        <v>-5.5416666666665794E-3</v>
      </c>
      <c r="BB61" s="35">
        <f t="shared" si="6"/>
        <v>-2.5861111111110235E-3</v>
      </c>
      <c r="BC61" s="35">
        <f t="shared" si="6"/>
        <v>-7.1944444444435682E-4</v>
      </c>
      <c r="BD61" s="35">
        <f t="shared" si="6"/>
        <v>8.7603535536828758E-17</v>
      </c>
    </row>
    <row r="62" spans="1:56" ht="16.5" hidden="1" customHeight="1" outlineLevel="1" x14ac:dyDescent="0.3">
      <c r="A62" s="114"/>
      <c r="B62" s="9" t="s">
        <v>33</v>
      </c>
      <c r="C62" s="9" t="s">
        <v>67</v>
      </c>
      <c r="D62" s="9" t="s">
        <v>39</v>
      </c>
      <c r="E62" s="35">
        <f t="shared" ref="E62:BD62" si="7">E28-E60+E61</f>
        <v>0</v>
      </c>
      <c r="F62" s="35">
        <f t="shared" si="7"/>
        <v>0</v>
      </c>
      <c r="G62" s="35">
        <f t="shared" si="7"/>
        <v>-5.8624999999999997E-2</v>
      </c>
      <c r="H62" s="35">
        <f t="shared" si="7"/>
        <v>-0.10632222222222222</v>
      </c>
      <c r="I62" s="35">
        <f t="shared" si="7"/>
        <v>-0.15555555555555556</v>
      </c>
      <c r="J62" s="35">
        <f t="shared" si="7"/>
        <v>-0.18439166666666668</v>
      </c>
      <c r="K62" s="35">
        <f t="shared" si="7"/>
        <v>-0.18013333333333334</v>
      </c>
      <c r="L62" s="35">
        <f t="shared" si="7"/>
        <v>-0.175875</v>
      </c>
      <c r="M62" s="35">
        <f t="shared" si="7"/>
        <v>-0.17161666666666667</v>
      </c>
      <c r="N62" s="35">
        <f t="shared" si="7"/>
        <v>-0.16735833333333333</v>
      </c>
      <c r="O62" s="35">
        <f t="shared" si="7"/>
        <v>-0.16309999999999999</v>
      </c>
      <c r="P62" s="35">
        <f t="shared" si="7"/>
        <v>-0.15884166666666666</v>
      </c>
      <c r="Q62" s="35">
        <f t="shared" si="7"/>
        <v>-0.15458333333333332</v>
      </c>
      <c r="R62" s="35">
        <f t="shared" si="7"/>
        <v>-0.15032499999999999</v>
      </c>
      <c r="S62" s="35">
        <f t="shared" si="7"/>
        <v>-0.14606666666666665</v>
      </c>
      <c r="T62" s="35">
        <f t="shared" si="7"/>
        <v>-0.14180833333333331</v>
      </c>
      <c r="U62" s="35">
        <f t="shared" si="7"/>
        <v>-0.13754999999999998</v>
      </c>
      <c r="V62" s="35">
        <f t="shared" si="7"/>
        <v>-0.13329166666666664</v>
      </c>
      <c r="W62" s="35">
        <f t="shared" si="7"/>
        <v>-0.12903333333333331</v>
      </c>
      <c r="X62" s="35">
        <f t="shared" si="7"/>
        <v>-0.12477499999999997</v>
      </c>
      <c r="Y62" s="35">
        <f t="shared" si="7"/>
        <v>-0.12051666666666663</v>
      </c>
      <c r="Z62" s="35">
        <f t="shared" si="7"/>
        <v>-0.1162583333333333</v>
      </c>
      <c r="AA62" s="35">
        <f t="shared" si="7"/>
        <v>-0.11199999999999996</v>
      </c>
      <c r="AB62" s="35">
        <f t="shared" si="7"/>
        <v>-0.10774166666666662</v>
      </c>
      <c r="AC62" s="35">
        <f t="shared" si="7"/>
        <v>-0.10348333333333329</v>
      </c>
      <c r="AD62" s="35">
        <f t="shared" si="7"/>
        <v>-9.9224999999999952E-2</v>
      </c>
      <c r="AE62" s="35">
        <f t="shared" si="7"/>
        <v>-9.4966666666666616E-2</v>
      </c>
      <c r="AF62" s="35">
        <f t="shared" si="7"/>
        <v>-9.070833333333328E-2</v>
      </c>
      <c r="AG62" s="35">
        <f t="shared" si="7"/>
        <v>-8.6449999999999944E-2</v>
      </c>
      <c r="AH62" s="35">
        <f t="shared" si="7"/>
        <v>-8.2191666666666607E-2</v>
      </c>
      <c r="AI62" s="35">
        <f t="shared" si="7"/>
        <v>-7.7933333333333271E-2</v>
      </c>
      <c r="AJ62" s="35">
        <f t="shared" si="7"/>
        <v>-7.3674999999999935E-2</v>
      </c>
      <c r="AK62" s="35">
        <f t="shared" si="7"/>
        <v>-6.9416666666666599E-2</v>
      </c>
      <c r="AL62" s="35">
        <f t="shared" si="7"/>
        <v>-6.5158333333333263E-2</v>
      </c>
      <c r="AM62" s="35">
        <f t="shared" si="7"/>
        <v>-6.0899999999999926E-2</v>
      </c>
      <c r="AN62" s="35">
        <f t="shared" si="7"/>
        <v>-5.664166666666659E-2</v>
      </c>
      <c r="AO62" s="35">
        <f t="shared" si="7"/>
        <v>-5.2383333333333254E-2</v>
      </c>
      <c r="AP62" s="35">
        <f t="shared" si="7"/>
        <v>-4.8124999999999918E-2</v>
      </c>
      <c r="AQ62" s="35">
        <f t="shared" si="7"/>
        <v>-4.3866666666666582E-2</v>
      </c>
      <c r="AR62" s="35">
        <f t="shared" si="7"/>
        <v>-3.9608333333333245E-2</v>
      </c>
      <c r="AS62" s="35">
        <f t="shared" si="7"/>
        <v>-3.5349999999999909E-2</v>
      </c>
      <c r="AT62" s="35">
        <f t="shared" si="7"/>
        <v>-3.1091666666666577E-2</v>
      </c>
      <c r="AU62" s="35">
        <f t="shared" si="7"/>
        <v>-2.6833333333333244E-2</v>
      </c>
      <c r="AV62" s="35">
        <f t="shared" si="7"/>
        <v>-2.2574999999999911E-2</v>
      </c>
      <c r="AW62" s="35">
        <f t="shared" si="7"/>
        <v>-1.8316666666666578E-2</v>
      </c>
      <c r="AX62" s="35">
        <f t="shared" si="7"/>
        <v>-1.4058333333333246E-2</v>
      </c>
      <c r="AY62" s="35">
        <f t="shared" si="7"/>
        <v>-9.7999999999999129E-3</v>
      </c>
      <c r="AZ62" s="35">
        <f t="shared" si="7"/>
        <v>-5.5416666666665794E-3</v>
      </c>
      <c r="BA62" s="35">
        <f t="shared" si="7"/>
        <v>-2.5861111111110235E-3</v>
      </c>
      <c r="BB62" s="35">
        <f t="shared" si="7"/>
        <v>-7.1944444444435682E-4</v>
      </c>
      <c r="BC62" s="35">
        <f t="shared" si="7"/>
        <v>8.7603535536828758E-17</v>
      </c>
      <c r="BD62" s="35">
        <f t="shared" si="7"/>
        <v>8.7603535536828758E-17</v>
      </c>
    </row>
    <row r="63" spans="1:56" ht="16.5" collapsed="1" x14ac:dyDescent="0.3">
      <c r="A63" s="114"/>
      <c r="B63" s="9" t="s">
        <v>8</v>
      </c>
      <c r="C63" s="11" t="s">
        <v>66</v>
      </c>
      <c r="D63" s="9" t="s">
        <v>39</v>
      </c>
      <c r="E63" s="35">
        <f>AVERAGE(E61:E62)*'Fixed data'!$C$3</f>
        <v>0</v>
      </c>
      <c r="F63" s="35">
        <f>AVERAGE(F61:F62)*'Fixed data'!$C$3</f>
        <v>0</v>
      </c>
      <c r="G63" s="35">
        <f>AVERAGE(G61:G62)*'Fixed data'!$C$3</f>
        <v>-1.1724999999999999E-3</v>
      </c>
      <c r="H63" s="35">
        <f>AVERAGE(H61:H62)*'Fixed data'!$C$3</f>
        <v>-3.2989444444444446E-3</v>
      </c>
      <c r="I63" s="35">
        <f>AVERAGE(I61:I62)*'Fixed data'!$C$3</f>
        <v>-5.2375555555555552E-3</v>
      </c>
      <c r="J63" s="35">
        <f>AVERAGE(J61:J62)*'Fixed data'!$C$3</f>
        <v>-6.7989444444444451E-3</v>
      </c>
      <c r="K63" s="35">
        <f>AVERAGE(K61:K62)*'Fixed data'!$C$3</f>
        <v>-7.2905000000000001E-3</v>
      </c>
      <c r="L63" s="35">
        <f>AVERAGE(L61:L62)*'Fixed data'!$C$3</f>
        <v>-7.1201666666666679E-3</v>
      </c>
      <c r="M63" s="35">
        <f>AVERAGE(M61:M62)*'Fixed data'!$C$3</f>
        <v>-6.949833333333333E-3</v>
      </c>
      <c r="N63" s="35">
        <f>AVERAGE(N61:N62)*'Fixed data'!$C$3</f>
        <v>-6.7795000000000008E-3</v>
      </c>
      <c r="O63" s="35">
        <f>AVERAGE(O61:O62)*'Fixed data'!$C$3</f>
        <v>-6.609166666666666E-3</v>
      </c>
      <c r="P63" s="35">
        <f>AVERAGE(P61:P62)*'Fixed data'!$C$3</f>
        <v>-6.4388333333333337E-3</v>
      </c>
      <c r="Q63" s="35">
        <f>AVERAGE(Q61:Q62)*'Fixed data'!$C$3</f>
        <v>-6.2684999999999989E-3</v>
      </c>
      <c r="R63" s="35">
        <f>AVERAGE(R61:R62)*'Fixed data'!$C$3</f>
        <v>-6.0981666666666667E-3</v>
      </c>
      <c r="S63" s="35">
        <f>AVERAGE(S61:S62)*'Fixed data'!$C$3</f>
        <v>-5.9278333333333327E-3</v>
      </c>
      <c r="T63" s="35">
        <f>AVERAGE(T61:T62)*'Fixed data'!$C$3</f>
        <v>-5.7574999999999996E-3</v>
      </c>
      <c r="U63" s="35">
        <f>AVERAGE(U61:U62)*'Fixed data'!$C$3</f>
        <v>-5.5871666666666656E-3</v>
      </c>
      <c r="V63" s="35">
        <f>AVERAGE(V61:V62)*'Fixed data'!$C$3</f>
        <v>-5.4168333333333334E-3</v>
      </c>
      <c r="W63" s="35">
        <f>AVERAGE(W61:W62)*'Fixed data'!$C$3</f>
        <v>-5.2464999999999986E-3</v>
      </c>
      <c r="X63" s="35">
        <f>AVERAGE(X61:X62)*'Fixed data'!$C$3</f>
        <v>-5.0761666666666663E-3</v>
      </c>
      <c r="Y63" s="35">
        <f>AVERAGE(Y61:Y62)*'Fixed data'!$C$3</f>
        <v>-4.9058333333333324E-3</v>
      </c>
      <c r="Z63" s="35">
        <f>AVERAGE(Z61:Z62)*'Fixed data'!$C$3</f>
        <v>-4.7354999999999984E-3</v>
      </c>
      <c r="AA63" s="35">
        <f>AVERAGE(AA61:AA62)*'Fixed data'!$C$3</f>
        <v>-4.5651666666666653E-3</v>
      </c>
      <c r="AB63" s="35">
        <f>AVERAGE(AB61:AB62)*'Fixed data'!$C$3</f>
        <v>-4.3948333333333322E-3</v>
      </c>
      <c r="AC63" s="35">
        <f>AVERAGE(AC61:AC62)*'Fixed data'!$C$3</f>
        <v>-4.2244999999999982E-3</v>
      </c>
      <c r="AD63" s="35">
        <f>AVERAGE(AD61:AD62)*'Fixed data'!$C$3</f>
        <v>-4.0541666666666651E-3</v>
      </c>
      <c r="AE63" s="35">
        <f>AVERAGE(AE61:AE62)*'Fixed data'!$C$3</f>
        <v>-3.8838333333333316E-3</v>
      </c>
      <c r="AF63" s="35">
        <f>AVERAGE(AF61:AF62)*'Fixed data'!$C$3</f>
        <v>-3.7134999999999981E-3</v>
      </c>
      <c r="AG63" s="35">
        <f>AVERAGE(AG61:AG62)*'Fixed data'!$C$3</f>
        <v>-3.5431666666666645E-3</v>
      </c>
      <c r="AH63" s="35">
        <f>AVERAGE(AH61:AH62)*'Fixed data'!$C$3</f>
        <v>-3.372833333333331E-3</v>
      </c>
      <c r="AI63" s="35">
        <f>AVERAGE(AI61:AI62)*'Fixed data'!$C$3</f>
        <v>-3.2024999999999974E-3</v>
      </c>
      <c r="AJ63" s="35">
        <f>AVERAGE(AJ61:AJ62)*'Fixed data'!$C$3</f>
        <v>-3.0321666666666643E-3</v>
      </c>
      <c r="AK63" s="35">
        <f>AVERAGE(AK61:AK62)*'Fixed data'!$C$3</f>
        <v>-2.8618333333333308E-3</v>
      </c>
      <c r="AL63" s="35">
        <f>AVERAGE(AL61:AL62)*'Fixed data'!$C$3</f>
        <v>-2.6914999999999973E-3</v>
      </c>
      <c r="AM63" s="35">
        <f>AVERAGE(AM61:AM62)*'Fixed data'!$C$3</f>
        <v>-2.5211666666666637E-3</v>
      </c>
      <c r="AN63" s="35">
        <f>AVERAGE(AN61:AN62)*'Fixed data'!$C$3</f>
        <v>-2.3508333333333302E-3</v>
      </c>
      <c r="AO63" s="35">
        <f>AVERAGE(AO61:AO62)*'Fixed data'!$C$3</f>
        <v>-2.1804999999999971E-3</v>
      </c>
      <c r="AP63" s="35">
        <f>AVERAGE(AP61:AP62)*'Fixed data'!$C$3</f>
        <v>-2.0101666666666636E-3</v>
      </c>
      <c r="AQ63" s="35">
        <f>AVERAGE(AQ61:AQ62)*'Fixed data'!$C$3</f>
        <v>-1.83983333333333E-3</v>
      </c>
      <c r="AR63" s="35">
        <f>AVERAGE(AR61:AR62)*'Fixed data'!$C$3</f>
        <v>-1.6694999999999965E-3</v>
      </c>
      <c r="AS63" s="35">
        <f>AVERAGE(AS61:AS62)*'Fixed data'!$C$3</f>
        <v>-1.4991666666666632E-3</v>
      </c>
      <c r="AT63" s="35">
        <f>AVERAGE(AT61:AT62)*'Fixed data'!$C$3</f>
        <v>-1.3288333333333297E-3</v>
      </c>
      <c r="AU63" s="35">
        <f>AVERAGE(AU61:AU62)*'Fixed data'!$C$3</f>
        <v>-1.1584999999999966E-3</v>
      </c>
      <c r="AV63" s="35">
        <f>AVERAGE(AV61:AV62)*'Fixed data'!$C$3</f>
        <v>-9.8816666666666302E-4</v>
      </c>
      <c r="AW63" s="35">
        <f>AVERAGE(AW61:AW62)*'Fixed data'!$C$3</f>
        <v>-8.1783333333332992E-4</v>
      </c>
      <c r="AX63" s="35">
        <f>AVERAGE(AX61:AX62)*'Fixed data'!$C$3</f>
        <v>-6.4749999999999639E-4</v>
      </c>
      <c r="AY63" s="35">
        <f>AVERAGE(AY61:AY62)*'Fixed data'!$C$3</f>
        <v>-4.7716666666666318E-4</v>
      </c>
      <c r="AZ63" s="35">
        <f>AVERAGE(AZ61:AZ62)*'Fixed data'!$C$3</f>
        <v>-3.0683333333332986E-4</v>
      </c>
      <c r="BA63" s="35">
        <f>AVERAGE(BA61:BA62)*'Fixed data'!$C$3</f>
        <v>-1.6255555555555205E-4</v>
      </c>
      <c r="BB63" s="35">
        <f>AVERAGE(BB61:BB62)*'Fixed data'!$C$3</f>
        <v>-6.611111111110761E-5</v>
      </c>
      <c r="BC63" s="35">
        <f>AVERAGE(BC61:BC62)*'Fixed data'!$C$3</f>
        <v>-1.4388888888885385E-5</v>
      </c>
      <c r="BD63" s="35">
        <f>AVERAGE(BD61:BD62)*'Fixed data'!$C$3</f>
        <v>3.5041414214731504E-18</v>
      </c>
    </row>
    <row r="64" spans="1:56" ht="15.75" thickBot="1" x14ac:dyDescent="0.35">
      <c r="A64" s="113"/>
      <c r="B64" s="12" t="s">
        <v>93</v>
      </c>
      <c r="C64" s="12" t="s">
        <v>44</v>
      </c>
      <c r="D64" s="12" t="s">
        <v>39</v>
      </c>
      <c r="E64" s="53">
        <f t="shared" ref="E64:BD64" si="8">E29+E60+E63</f>
        <v>0</v>
      </c>
      <c r="F64" s="53">
        <f t="shared" si="8"/>
        <v>0</v>
      </c>
      <c r="G64" s="53">
        <f t="shared" si="8"/>
        <v>-2.6297500000000008E-2</v>
      </c>
      <c r="H64" s="53">
        <f t="shared" si="8"/>
        <v>-2.5601722222222227E-2</v>
      </c>
      <c r="I64" s="53">
        <f t="shared" si="8"/>
        <v>-2.975422222222222E-2</v>
      </c>
      <c r="J64" s="53">
        <f t="shared" si="8"/>
        <v>-2.4212833333333333E-2</v>
      </c>
      <c r="K64" s="53">
        <f t="shared" si="8"/>
        <v>-1.1548833333333335E-2</v>
      </c>
      <c r="L64" s="53">
        <f t="shared" si="8"/>
        <v>-1.1378500000000001E-2</v>
      </c>
      <c r="M64" s="53">
        <f t="shared" si="8"/>
        <v>-1.1208166666666667E-2</v>
      </c>
      <c r="N64" s="53">
        <f t="shared" si="8"/>
        <v>-1.1037833333333334E-2</v>
      </c>
      <c r="O64" s="53">
        <f t="shared" si="8"/>
        <v>-1.0867499999999999E-2</v>
      </c>
      <c r="P64" s="53">
        <f t="shared" si="8"/>
        <v>-1.0697166666666667E-2</v>
      </c>
      <c r="Q64" s="53">
        <f t="shared" si="8"/>
        <v>-1.0526833333333332E-2</v>
      </c>
      <c r="R64" s="53">
        <f t="shared" si="8"/>
        <v>-1.0356500000000001E-2</v>
      </c>
      <c r="S64" s="53">
        <f t="shared" si="8"/>
        <v>-1.0186166666666666E-2</v>
      </c>
      <c r="T64" s="53">
        <f t="shared" si="8"/>
        <v>-1.0015833333333333E-2</v>
      </c>
      <c r="U64" s="53">
        <f t="shared" si="8"/>
        <v>-9.8455000000000001E-3</v>
      </c>
      <c r="V64" s="53">
        <f t="shared" si="8"/>
        <v>-9.675166666666667E-3</v>
      </c>
      <c r="W64" s="53">
        <f t="shared" si="8"/>
        <v>-9.5048333333333321E-3</v>
      </c>
      <c r="X64" s="53">
        <f t="shared" si="8"/>
        <v>-9.334499999999999E-3</v>
      </c>
      <c r="Y64" s="53">
        <f t="shared" si="8"/>
        <v>-9.1641666666666659E-3</v>
      </c>
      <c r="Z64" s="53">
        <f t="shared" si="8"/>
        <v>-8.9938333333333328E-3</v>
      </c>
      <c r="AA64" s="53">
        <f t="shared" si="8"/>
        <v>-8.823499999999998E-3</v>
      </c>
      <c r="AB64" s="53">
        <f t="shared" si="8"/>
        <v>-8.6531666666666666E-3</v>
      </c>
      <c r="AC64" s="53">
        <f t="shared" si="8"/>
        <v>-8.4828333333333318E-3</v>
      </c>
      <c r="AD64" s="53">
        <f t="shared" si="8"/>
        <v>-8.3124999999999987E-3</v>
      </c>
      <c r="AE64" s="53">
        <f t="shared" si="8"/>
        <v>-8.1421666666666656E-3</v>
      </c>
      <c r="AF64" s="53">
        <f t="shared" si="8"/>
        <v>-7.9718333333333308E-3</v>
      </c>
      <c r="AG64" s="53">
        <f t="shared" si="8"/>
        <v>-7.8014999999999977E-3</v>
      </c>
      <c r="AH64" s="53">
        <f t="shared" si="8"/>
        <v>-7.6311666666666646E-3</v>
      </c>
      <c r="AI64" s="53">
        <f t="shared" si="8"/>
        <v>-7.4608333333333315E-3</v>
      </c>
      <c r="AJ64" s="53">
        <f t="shared" si="8"/>
        <v>-7.2904999999999984E-3</v>
      </c>
      <c r="AK64" s="53">
        <f t="shared" si="8"/>
        <v>-7.1201666666666644E-3</v>
      </c>
      <c r="AL64" s="53">
        <f t="shared" si="8"/>
        <v>-6.9498333333333304E-3</v>
      </c>
      <c r="AM64" s="53">
        <f t="shared" si="8"/>
        <v>-6.7794999999999973E-3</v>
      </c>
      <c r="AN64" s="53">
        <f t="shared" si="8"/>
        <v>-6.6091666666666642E-3</v>
      </c>
      <c r="AO64" s="53">
        <f t="shared" si="8"/>
        <v>-6.4388333333333311E-3</v>
      </c>
      <c r="AP64" s="53">
        <f t="shared" si="8"/>
        <v>-6.2684999999999972E-3</v>
      </c>
      <c r="AQ64" s="53">
        <f t="shared" si="8"/>
        <v>-6.0981666666666632E-3</v>
      </c>
      <c r="AR64" s="53">
        <f t="shared" si="8"/>
        <v>-5.9278333333333301E-3</v>
      </c>
      <c r="AS64" s="53">
        <f t="shared" si="8"/>
        <v>-5.757499999999997E-3</v>
      </c>
      <c r="AT64" s="53">
        <f t="shared" si="8"/>
        <v>-5.587166666666663E-3</v>
      </c>
      <c r="AU64" s="53">
        <f t="shared" si="8"/>
        <v>-5.4168333333333299E-3</v>
      </c>
      <c r="AV64" s="53">
        <f t="shared" si="8"/>
        <v>-5.2464999999999968E-3</v>
      </c>
      <c r="AW64" s="53">
        <f t="shared" si="8"/>
        <v>-5.0761666666666637E-3</v>
      </c>
      <c r="AX64" s="53">
        <f t="shared" si="8"/>
        <v>-4.9058333333333298E-3</v>
      </c>
      <c r="AY64" s="53">
        <f t="shared" si="8"/>
        <v>-4.7354999999999967E-3</v>
      </c>
      <c r="AZ64" s="53">
        <f t="shared" si="8"/>
        <v>-4.5651666666666636E-3</v>
      </c>
      <c r="BA64" s="53">
        <f t="shared" si="8"/>
        <v>-3.118111111111108E-3</v>
      </c>
      <c r="BB64" s="53">
        <f t="shared" si="8"/>
        <v>-1.9327777777777741E-3</v>
      </c>
      <c r="BC64" s="53">
        <f t="shared" si="8"/>
        <v>-7.3383333333332983E-4</v>
      </c>
      <c r="BD64" s="53">
        <f t="shared" si="8"/>
        <v>3.5041414214731504E-18</v>
      </c>
    </row>
    <row r="65" spans="1:56" ht="12.75" customHeight="1" x14ac:dyDescent="0.3">
      <c r="A65" s="190" t="s">
        <v>228</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91"/>
      <c r="B66" s="9" t="s">
        <v>200</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91"/>
      <c r="B67" s="9" t="s">
        <v>296</v>
      </c>
      <c r="C67" s="11"/>
      <c r="D67" s="11" t="s">
        <v>39</v>
      </c>
      <c r="E67" s="82"/>
      <c r="F67" s="82"/>
      <c r="G67" s="82">
        <f>-'Baseline Workings'!E13/1000000</f>
        <v>-7.9657500000000006E-3</v>
      </c>
      <c r="H67" s="82">
        <f>-'Baseline Workings'!F13/1000000</f>
        <v>-1.2007749999999999E-2</v>
      </c>
      <c r="I67" s="82">
        <f>'Fixed data'!$G$7*I$88/1000000</f>
        <v>-1.4578683667505036E-2</v>
      </c>
      <c r="J67" s="82">
        <f>'Fixed data'!$G$7*J$88/1000000</f>
        <v>-8.2468401254742474E-3</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91"/>
      <c r="B68" s="9" t="s">
        <v>297</v>
      </c>
      <c r="C68" s="9"/>
      <c r="D68" s="9" t="s">
        <v>39</v>
      </c>
      <c r="E68" s="82"/>
      <c r="F68" s="82"/>
      <c r="G68" s="82">
        <f>-'Baseline Workings'!E14/1000000</f>
        <v>-0.17592119999999997</v>
      </c>
      <c r="H68" s="82">
        <f>-'Baseline Workings'!F14/1000000</f>
        <v>-0.14805179999999998</v>
      </c>
      <c r="I68" s="82">
        <f>'Fixed data'!$G$8*I89/1000000</f>
        <v>-0.20269056088055784</v>
      </c>
      <c r="J68" s="82">
        <f>'Fixed data'!$G$8*J89/1000000</f>
        <v>-0.15041612621291772</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91"/>
      <c r="B69" s="4" t="s">
        <v>201</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91"/>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1"/>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1"/>
      <c r="B72" s="4" t="s">
        <v>82</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1"/>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1"/>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1"/>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2"/>
      <c r="B76" s="13" t="s">
        <v>99</v>
      </c>
      <c r="C76" s="13"/>
      <c r="D76" s="13" t="s">
        <v>39</v>
      </c>
      <c r="E76" s="53">
        <f>SUM(E65:E75)</f>
        <v>0</v>
      </c>
      <c r="F76" s="53">
        <f t="shared" ref="F76:BD76" si="9">SUM(F65:F75)</f>
        <v>0</v>
      </c>
      <c r="G76" s="53">
        <f t="shared" si="9"/>
        <v>-0.18388694999999997</v>
      </c>
      <c r="H76" s="53">
        <f t="shared" si="9"/>
        <v>-0.16005954999999999</v>
      </c>
      <c r="I76" s="53">
        <f t="shared" si="9"/>
        <v>-0.21726924454806287</v>
      </c>
      <c r="J76" s="53">
        <f t="shared" si="9"/>
        <v>-0.15866296633839197</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0</v>
      </c>
      <c r="F77" s="54">
        <f>IF('Fixed data'!$G$19=FALSE,F64+F76,F64)</f>
        <v>0</v>
      </c>
      <c r="G77" s="54">
        <f>IF('Fixed data'!$G$19=FALSE,G64+G76,G64)</f>
        <v>-0.21018444999999997</v>
      </c>
      <c r="H77" s="54">
        <f>IF('Fixed data'!$G$19=FALSE,H64+H76,H64)</f>
        <v>-0.18566127222222223</v>
      </c>
      <c r="I77" s="54">
        <f>IF('Fixed data'!$G$19=FALSE,I64+I76,I64)</f>
        <v>-0.24702346677028508</v>
      </c>
      <c r="J77" s="54">
        <f>IF('Fixed data'!$G$19=FALSE,J64+J76,J64)</f>
        <v>-0.18287579967172529</v>
      </c>
      <c r="K77" s="54">
        <f>IF('Fixed data'!$G$19=FALSE,K64+K76,K64)</f>
        <v>-1.1548833333333335E-2</v>
      </c>
      <c r="L77" s="54">
        <f>IF('Fixed data'!$G$19=FALSE,L64+L76,L64)</f>
        <v>-1.1378500000000001E-2</v>
      </c>
      <c r="M77" s="54">
        <f>IF('Fixed data'!$G$19=FALSE,M64+M76,M64)</f>
        <v>-1.1208166666666667E-2</v>
      </c>
      <c r="N77" s="54">
        <f>IF('Fixed data'!$G$19=FALSE,N64+N76,N64)</f>
        <v>-1.1037833333333334E-2</v>
      </c>
      <c r="O77" s="54">
        <f>IF('Fixed data'!$G$19=FALSE,O64+O76,O64)</f>
        <v>-1.0867499999999999E-2</v>
      </c>
      <c r="P77" s="54">
        <f>IF('Fixed data'!$G$19=FALSE,P64+P76,P64)</f>
        <v>-1.0697166666666667E-2</v>
      </c>
      <c r="Q77" s="54">
        <f>IF('Fixed data'!$G$19=FALSE,Q64+Q76,Q64)</f>
        <v>-1.0526833333333332E-2</v>
      </c>
      <c r="R77" s="54">
        <f>IF('Fixed data'!$G$19=FALSE,R64+R76,R64)</f>
        <v>-1.0356500000000001E-2</v>
      </c>
      <c r="S77" s="54">
        <f>IF('Fixed data'!$G$19=FALSE,S64+S76,S64)</f>
        <v>-1.0186166666666666E-2</v>
      </c>
      <c r="T77" s="54">
        <f>IF('Fixed data'!$G$19=FALSE,T64+T76,T64)</f>
        <v>-1.0015833333333333E-2</v>
      </c>
      <c r="U77" s="54">
        <f>IF('Fixed data'!$G$19=FALSE,U64+U76,U64)</f>
        <v>-9.8455000000000001E-3</v>
      </c>
      <c r="V77" s="54">
        <f>IF('Fixed data'!$G$19=FALSE,V64+V76,V64)</f>
        <v>-9.675166666666667E-3</v>
      </c>
      <c r="W77" s="54">
        <f>IF('Fixed data'!$G$19=FALSE,W64+W76,W64)</f>
        <v>-9.5048333333333321E-3</v>
      </c>
      <c r="X77" s="54">
        <f>IF('Fixed data'!$G$19=FALSE,X64+X76,X64)</f>
        <v>-9.334499999999999E-3</v>
      </c>
      <c r="Y77" s="54">
        <f>IF('Fixed data'!$G$19=FALSE,Y64+Y76,Y64)</f>
        <v>-9.1641666666666659E-3</v>
      </c>
      <c r="Z77" s="54">
        <f>IF('Fixed data'!$G$19=FALSE,Z64+Z76,Z64)</f>
        <v>-8.9938333333333328E-3</v>
      </c>
      <c r="AA77" s="54">
        <f>IF('Fixed data'!$G$19=FALSE,AA64+AA76,AA64)</f>
        <v>-8.823499999999998E-3</v>
      </c>
      <c r="AB77" s="54">
        <f>IF('Fixed data'!$G$19=FALSE,AB64+AB76,AB64)</f>
        <v>-8.6531666666666666E-3</v>
      </c>
      <c r="AC77" s="54">
        <f>IF('Fixed data'!$G$19=FALSE,AC64+AC76,AC64)</f>
        <v>-8.4828333333333318E-3</v>
      </c>
      <c r="AD77" s="54">
        <f>IF('Fixed data'!$G$19=FALSE,AD64+AD76,AD64)</f>
        <v>-8.3124999999999987E-3</v>
      </c>
      <c r="AE77" s="54">
        <f>IF('Fixed data'!$G$19=FALSE,AE64+AE76,AE64)</f>
        <v>-8.1421666666666656E-3</v>
      </c>
      <c r="AF77" s="54">
        <f>IF('Fixed data'!$G$19=FALSE,AF64+AF76,AF64)</f>
        <v>-7.9718333333333308E-3</v>
      </c>
      <c r="AG77" s="54">
        <f>IF('Fixed data'!$G$19=FALSE,AG64+AG76,AG64)</f>
        <v>-7.8014999999999977E-3</v>
      </c>
      <c r="AH77" s="54">
        <f>IF('Fixed data'!$G$19=FALSE,AH64+AH76,AH64)</f>
        <v>-7.6311666666666646E-3</v>
      </c>
      <c r="AI77" s="54">
        <f>IF('Fixed data'!$G$19=FALSE,AI64+AI76,AI64)</f>
        <v>-7.4608333333333315E-3</v>
      </c>
      <c r="AJ77" s="54">
        <f>IF('Fixed data'!$G$19=FALSE,AJ64+AJ76,AJ64)</f>
        <v>-7.2904999999999984E-3</v>
      </c>
      <c r="AK77" s="54">
        <f>IF('Fixed data'!$G$19=FALSE,AK64+AK76,AK64)</f>
        <v>-7.1201666666666644E-3</v>
      </c>
      <c r="AL77" s="54">
        <f>IF('Fixed data'!$G$19=FALSE,AL64+AL76,AL64)</f>
        <v>-6.9498333333333304E-3</v>
      </c>
      <c r="AM77" s="54">
        <f>IF('Fixed data'!$G$19=FALSE,AM64+AM76,AM64)</f>
        <v>-6.7794999999999973E-3</v>
      </c>
      <c r="AN77" s="54">
        <f>IF('Fixed data'!$G$19=FALSE,AN64+AN76,AN64)</f>
        <v>-6.6091666666666642E-3</v>
      </c>
      <c r="AO77" s="54">
        <f>IF('Fixed data'!$G$19=FALSE,AO64+AO76,AO64)</f>
        <v>-6.4388333333333311E-3</v>
      </c>
      <c r="AP77" s="54">
        <f>IF('Fixed data'!$G$19=FALSE,AP64+AP76,AP64)</f>
        <v>-6.2684999999999972E-3</v>
      </c>
      <c r="AQ77" s="54">
        <f>IF('Fixed data'!$G$19=FALSE,AQ64+AQ76,AQ64)</f>
        <v>-6.0981666666666632E-3</v>
      </c>
      <c r="AR77" s="54">
        <f>IF('Fixed data'!$G$19=FALSE,AR64+AR76,AR64)</f>
        <v>-5.9278333333333301E-3</v>
      </c>
      <c r="AS77" s="54">
        <f>IF('Fixed data'!$G$19=FALSE,AS64+AS76,AS64)</f>
        <v>-5.757499999999997E-3</v>
      </c>
      <c r="AT77" s="54">
        <f>IF('Fixed data'!$G$19=FALSE,AT64+AT76,AT64)</f>
        <v>-5.587166666666663E-3</v>
      </c>
      <c r="AU77" s="54">
        <f>IF('Fixed data'!$G$19=FALSE,AU64+AU76,AU64)</f>
        <v>-5.4168333333333299E-3</v>
      </c>
      <c r="AV77" s="54">
        <f>IF('Fixed data'!$G$19=FALSE,AV64+AV76,AV64)</f>
        <v>-5.2464999999999968E-3</v>
      </c>
      <c r="AW77" s="54">
        <f>IF('Fixed data'!$G$19=FALSE,AW64+AW76,AW64)</f>
        <v>-5.0761666666666637E-3</v>
      </c>
      <c r="AX77" s="54">
        <f>IF('Fixed data'!$G$19=FALSE,AX64+AX76,AX64)</f>
        <v>-4.9058333333333298E-3</v>
      </c>
      <c r="AY77" s="54">
        <f>IF('Fixed data'!$G$19=FALSE,AY64+AY76,AY64)</f>
        <v>-4.7354999999999967E-3</v>
      </c>
      <c r="AZ77" s="54">
        <f>IF('Fixed data'!$G$19=FALSE,AZ64+AZ76,AZ64)</f>
        <v>-4.5651666666666636E-3</v>
      </c>
      <c r="BA77" s="54">
        <f>IF('Fixed data'!$G$19=FALSE,BA64+BA76,BA64)</f>
        <v>-3.118111111111108E-3</v>
      </c>
      <c r="BB77" s="54">
        <f>IF('Fixed data'!$G$19=FALSE,BB64+BB76,BB64)</f>
        <v>-1.9327777777777741E-3</v>
      </c>
      <c r="BC77" s="54">
        <f>IF('Fixed data'!$G$19=FALSE,BC64+BC76,BC64)</f>
        <v>-7.3383333333332983E-4</v>
      </c>
      <c r="BD77" s="54">
        <f>IF('Fixed data'!$G$19=FALSE,BD64+BD76,BD64)</f>
        <v>3.5041414214731504E-18</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0</v>
      </c>
      <c r="F80" s="55">
        <f t="shared" ref="F80:BD80" si="10">F77*F78</f>
        <v>0</v>
      </c>
      <c r="G80" s="55">
        <f t="shared" si="10"/>
        <v>-0.18957433152234512</v>
      </c>
      <c r="H80" s="55">
        <f t="shared" si="10"/>
        <v>-0.16179307266268442</v>
      </c>
      <c r="I80" s="55">
        <f t="shared" si="10"/>
        <v>-0.20798713060494836</v>
      </c>
      <c r="J80" s="55">
        <f t="shared" si="10"/>
        <v>-0.14876958086124406</v>
      </c>
      <c r="K80" s="55">
        <f t="shared" si="10"/>
        <v>-9.0772786064439812E-3</v>
      </c>
      <c r="L80" s="55">
        <f t="shared" si="10"/>
        <v>-8.6409643924066082E-3</v>
      </c>
      <c r="M80" s="55">
        <f t="shared" si="10"/>
        <v>-8.2237790247965594E-3</v>
      </c>
      <c r="N80" s="55">
        <f t="shared" si="10"/>
        <v>-7.8249277125928465E-3</v>
      </c>
      <c r="O80" s="55">
        <f t="shared" si="10"/>
        <v>-7.4436475439526072E-3</v>
      </c>
      <c r="P80" s="55">
        <f t="shared" si="10"/>
        <v>-7.0792062390151941E-3</v>
      </c>
      <c r="Q80" s="55">
        <f t="shared" si="10"/>
        <v>-6.7309009506022035E-3</v>
      </c>
      <c r="R80" s="55">
        <f t="shared" si="10"/>
        <v>-6.3980571110003647E-3</v>
      </c>
      <c r="S80" s="55">
        <f t="shared" si="10"/>
        <v>-6.0800273230820342E-3</v>
      </c>
      <c r="T80" s="55">
        <f t="shared" si="10"/>
        <v>-5.7761902940833589E-3</v>
      </c>
      <c r="U80" s="55">
        <f t="shared" si="10"/>
        <v>-5.4859498104231309E-3</v>
      </c>
      <c r="V80" s="55">
        <f t="shared" si="10"/>
        <v>-5.2087337520059021E-3</v>
      </c>
      <c r="W80" s="55">
        <f t="shared" si="10"/>
        <v>-4.94399314451127E-3</v>
      </c>
      <c r="X80" s="55">
        <f t="shared" si="10"/>
        <v>-4.6912012482274289E-3</v>
      </c>
      <c r="Y80" s="55">
        <f t="shared" si="10"/>
        <v>-4.4498526820411291E-3</v>
      </c>
      <c r="Z80" s="55">
        <f t="shared" si="10"/>
        <v>-4.219462581248298E-3</v>
      </c>
      <c r="AA80" s="55">
        <f t="shared" si="10"/>
        <v>-3.9995657878996909E-3</v>
      </c>
      <c r="AB80" s="55">
        <f t="shared" si="10"/>
        <v>-3.7897160724442245E-3</v>
      </c>
      <c r="AC80" s="55">
        <f t="shared" si="10"/>
        <v>-3.589485385479103E-3</v>
      </c>
      <c r="AD80" s="55">
        <f t="shared" si="10"/>
        <v>-3.3984631384606587E-3</v>
      </c>
      <c r="AE80" s="55">
        <f t="shared" si="10"/>
        <v>-3.2162555122728282E-3</v>
      </c>
      <c r="AF80" s="55">
        <f t="shared" si="10"/>
        <v>-3.0424847925917477E-3</v>
      </c>
      <c r="AG80" s="55">
        <f t="shared" si="10"/>
        <v>-2.8767887310248465E-3</v>
      </c>
      <c r="AH80" s="55">
        <f t="shared" si="10"/>
        <v>-2.7188199310412692E-3</v>
      </c>
      <c r="AI80" s="55">
        <f t="shared" si="10"/>
        <v>-2.9842374255225831E-3</v>
      </c>
      <c r="AJ80" s="55">
        <f t="shared" si="10"/>
        <v>-2.8311711473755479E-3</v>
      </c>
      <c r="AK80" s="55">
        <f t="shared" si="10"/>
        <v>-2.6844897144604053E-3</v>
      </c>
      <c r="AL80" s="55">
        <f t="shared" si="10"/>
        <v>-2.5439510457280498E-3</v>
      </c>
      <c r="AM80" s="55">
        <f t="shared" si="10"/>
        <v>-2.4093217454419611E-3</v>
      </c>
      <c r="AN80" s="55">
        <f t="shared" si="10"/>
        <v>-2.2803768026038178E-3</v>
      </c>
      <c r="AO80" s="55">
        <f t="shared" si="10"/>
        <v>-2.1568993005202227E-3</v>
      </c>
      <c r="AP80" s="55">
        <f t="shared" si="10"/>
        <v>-2.0386801361747956E-3</v>
      </c>
      <c r="AQ80" s="55">
        <f t="shared" si="10"/>
        <v>-1.9255177490808324E-3</v>
      </c>
      <c r="AR80" s="55">
        <f t="shared" si="10"/>
        <v>-1.8172178593003304E-3</v>
      </c>
      <c r="AS80" s="55">
        <f t="shared" si="10"/>
        <v>-1.7135932143254292E-3</v>
      </c>
      <c r="AT80" s="55">
        <f t="shared" si="10"/>
        <v>-1.6144633445282809E-3</v>
      </c>
      <c r="AU80" s="55">
        <f t="shared" si="10"/>
        <v>-1.5196543268949289E-3</v>
      </c>
      <c r="AV80" s="55">
        <f t="shared" si="10"/>
        <v>-1.4289985567680957E-3</v>
      </c>
      <c r="AW80" s="55">
        <f t="shared" si="10"/>
        <v>-1.3423345273327815E-3</v>
      </c>
      <c r="AX80" s="55">
        <f t="shared" si="10"/>
        <v>-1.2595066165872694E-3</v>
      </c>
      <c r="AY80" s="55">
        <f t="shared" si="10"/>
        <v>-1.1803648815505643E-3</v>
      </c>
      <c r="AZ80" s="55">
        <f t="shared" si="10"/>
        <v>-1.1047648594654472E-3</v>
      </c>
      <c r="BA80" s="55">
        <f t="shared" si="10"/>
        <v>-7.3260111661600617E-4</v>
      </c>
      <c r="BB80" s="55">
        <f t="shared" si="10"/>
        <v>-4.408802947714181E-4</v>
      </c>
      <c r="BC80" s="55">
        <f t="shared" si="10"/>
        <v>-1.6251706671752136E-4</v>
      </c>
      <c r="BD80" s="55">
        <f t="shared" si="10"/>
        <v>7.5343525951791671E-19</v>
      </c>
    </row>
    <row r="81" spans="1:56" x14ac:dyDescent="0.3">
      <c r="A81" s="75"/>
      <c r="B81" s="15" t="s">
        <v>18</v>
      </c>
      <c r="C81" s="15"/>
      <c r="D81" s="14" t="s">
        <v>39</v>
      </c>
      <c r="E81" s="56">
        <f>+E80</f>
        <v>0</v>
      </c>
      <c r="F81" s="56">
        <f t="shared" ref="F81:BD81" si="11">+E81+F80</f>
        <v>0</v>
      </c>
      <c r="G81" s="56">
        <f t="shared" si="11"/>
        <v>-0.18957433152234512</v>
      </c>
      <c r="H81" s="56">
        <f t="shared" si="11"/>
        <v>-0.35136740418502954</v>
      </c>
      <c r="I81" s="56">
        <f t="shared" si="11"/>
        <v>-0.55935453478997788</v>
      </c>
      <c r="J81" s="56">
        <f t="shared" si="11"/>
        <v>-0.70812411565122191</v>
      </c>
      <c r="K81" s="56">
        <f t="shared" si="11"/>
        <v>-0.71720139425766594</v>
      </c>
      <c r="L81" s="56">
        <f t="shared" si="11"/>
        <v>-0.72584235865007252</v>
      </c>
      <c r="M81" s="56">
        <f t="shared" si="11"/>
        <v>-0.73406613767486906</v>
      </c>
      <c r="N81" s="56">
        <f t="shared" si="11"/>
        <v>-0.74189106538746186</v>
      </c>
      <c r="O81" s="56">
        <f t="shared" si="11"/>
        <v>-0.74933471293141451</v>
      </c>
      <c r="P81" s="56">
        <f t="shared" si="11"/>
        <v>-0.75641391917042966</v>
      </c>
      <c r="Q81" s="56">
        <f t="shared" si="11"/>
        <v>-0.76314482012103191</v>
      </c>
      <c r="R81" s="56">
        <f t="shared" si="11"/>
        <v>-0.7695428772320323</v>
      </c>
      <c r="S81" s="56">
        <f t="shared" si="11"/>
        <v>-0.77562290455511429</v>
      </c>
      <c r="T81" s="56">
        <f t="shared" si="11"/>
        <v>-0.78139909484919767</v>
      </c>
      <c r="U81" s="56">
        <f t="shared" si="11"/>
        <v>-0.78688504465962084</v>
      </c>
      <c r="V81" s="56">
        <f t="shared" si="11"/>
        <v>-0.79209377841162676</v>
      </c>
      <c r="W81" s="56">
        <f t="shared" si="11"/>
        <v>-0.79703777155613798</v>
      </c>
      <c r="X81" s="56">
        <f t="shared" si="11"/>
        <v>-0.80172897280436539</v>
      </c>
      <c r="Y81" s="56">
        <f t="shared" si="11"/>
        <v>-0.80617882548640651</v>
      </c>
      <c r="Z81" s="56">
        <f t="shared" si="11"/>
        <v>-0.81039828806765479</v>
      </c>
      <c r="AA81" s="56">
        <f t="shared" si="11"/>
        <v>-0.81439785385555452</v>
      </c>
      <c r="AB81" s="56">
        <f t="shared" si="11"/>
        <v>-0.81818756992799879</v>
      </c>
      <c r="AC81" s="56">
        <f t="shared" si="11"/>
        <v>-0.82177705531347789</v>
      </c>
      <c r="AD81" s="56">
        <f t="shared" si="11"/>
        <v>-0.82517551845193859</v>
      </c>
      <c r="AE81" s="56">
        <f t="shared" si="11"/>
        <v>-0.82839177396421138</v>
      </c>
      <c r="AF81" s="56">
        <f t="shared" si="11"/>
        <v>-0.8314342587568031</v>
      </c>
      <c r="AG81" s="56">
        <f t="shared" si="11"/>
        <v>-0.83431104748782792</v>
      </c>
      <c r="AH81" s="56">
        <f t="shared" si="11"/>
        <v>-0.8370298674188692</v>
      </c>
      <c r="AI81" s="56">
        <f t="shared" si="11"/>
        <v>-0.84001410484439176</v>
      </c>
      <c r="AJ81" s="56">
        <f t="shared" si="11"/>
        <v>-0.84284527599176728</v>
      </c>
      <c r="AK81" s="56">
        <f t="shared" si="11"/>
        <v>-0.84552976570622773</v>
      </c>
      <c r="AL81" s="56">
        <f t="shared" si="11"/>
        <v>-0.84807371675195575</v>
      </c>
      <c r="AM81" s="56">
        <f t="shared" si="11"/>
        <v>-0.8504830384973977</v>
      </c>
      <c r="AN81" s="56">
        <f t="shared" si="11"/>
        <v>-0.85276341530000155</v>
      </c>
      <c r="AO81" s="56">
        <f t="shared" si="11"/>
        <v>-0.85492031460052176</v>
      </c>
      <c r="AP81" s="56">
        <f t="shared" si="11"/>
        <v>-0.85695899473669657</v>
      </c>
      <c r="AQ81" s="56">
        <f t="shared" si="11"/>
        <v>-0.85888451248577735</v>
      </c>
      <c r="AR81" s="56">
        <f t="shared" si="11"/>
        <v>-0.86070173034507769</v>
      </c>
      <c r="AS81" s="56">
        <f t="shared" si="11"/>
        <v>-0.86241532355940309</v>
      </c>
      <c r="AT81" s="56">
        <f t="shared" si="11"/>
        <v>-0.8640297869039314</v>
      </c>
      <c r="AU81" s="56">
        <f t="shared" si="11"/>
        <v>-0.86554944123082633</v>
      </c>
      <c r="AV81" s="56">
        <f t="shared" si="11"/>
        <v>-0.86697843978759448</v>
      </c>
      <c r="AW81" s="56">
        <f t="shared" si="11"/>
        <v>-0.86832077431492727</v>
      </c>
      <c r="AX81" s="56">
        <f t="shared" si="11"/>
        <v>-0.86958028093151452</v>
      </c>
      <c r="AY81" s="56">
        <f t="shared" si="11"/>
        <v>-0.87076064581306512</v>
      </c>
      <c r="AZ81" s="56">
        <f t="shared" si="11"/>
        <v>-0.87186541067253054</v>
      </c>
      <c r="BA81" s="56">
        <f t="shared" si="11"/>
        <v>-0.87259801178914653</v>
      </c>
      <c r="BB81" s="56">
        <f t="shared" si="11"/>
        <v>-0.87303889208391794</v>
      </c>
      <c r="BC81" s="56">
        <f t="shared" si="11"/>
        <v>-0.87320140915063549</v>
      </c>
      <c r="BD81" s="56">
        <f t="shared" si="11"/>
        <v>-0.87320140915063549</v>
      </c>
    </row>
    <row r="82" spans="1:56" x14ac:dyDescent="0.3">
      <c r="A82" s="75"/>
      <c r="B82" s="14"/>
    </row>
    <row r="83" spans="1:56" x14ac:dyDescent="0.3">
      <c r="A83" s="75"/>
    </row>
    <row r="84" spans="1:56" x14ac:dyDescent="0.3">
      <c r="A84" s="115"/>
      <c r="B84" s="122"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93" t="s">
        <v>298</v>
      </c>
      <c r="B86" s="4" t="s">
        <v>210</v>
      </c>
      <c r="D86" s="4" t="s">
        <v>86</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93"/>
      <c r="B87" s="4" t="s">
        <v>211</v>
      </c>
      <c r="D87" s="4" t="s">
        <v>88</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193"/>
      <c r="B88" s="4" t="s">
        <v>212</v>
      </c>
      <c r="D88" s="4" t="s">
        <v>207</v>
      </c>
      <c r="E88" s="44"/>
      <c r="F88" s="44"/>
      <c r="G88" s="44">
        <f>-'Baseline Workings'!E11</f>
        <v>-741</v>
      </c>
      <c r="H88" s="44">
        <f>-'Baseline Workings'!F11</f>
        <v>-1117</v>
      </c>
      <c r="I88" s="44">
        <f>-'Baseline Workings'!G11</f>
        <v>-944</v>
      </c>
      <c r="J88" s="44">
        <f>-'Baseline Workings'!H11</f>
        <v>-534</v>
      </c>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3"/>
      <c r="B89" s="4" t="s">
        <v>213</v>
      </c>
      <c r="D89" s="4" t="s">
        <v>87</v>
      </c>
      <c r="E89" s="44"/>
      <c r="F89" s="44"/>
      <c r="G89" s="44">
        <f>-'Baseline Workings'!E12</f>
        <v>-676620</v>
      </c>
      <c r="H89" s="44">
        <f>-'Baseline Workings'!F12</f>
        <v>-569430</v>
      </c>
      <c r="I89" s="44">
        <f>-'Baseline Workings'!G12</f>
        <v>-538110</v>
      </c>
      <c r="J89" s="44">
        <f>-'Baseline Workings'!H12</f>
        <v>-399330</v>
      </c>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3"/>
      <c r="B90" s="4" t="s">
        <v>326</v>
      </c>
      <c r="D90" s="4" t="s">
        <v>88</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3"/>
      <c r="B91" s="4" t="s">
        <v>327</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3"/>
      <c r="B92" s="4" t="s">
        <v>328</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3"/>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153</v>
      </c>
    </row>
    <row r="98" spans="1:3" x14ac:dyDescent="0.3">
      <c r="B98" s="4" t="s">
        <v>313</v>
      </c>
    </row>
    <row r="99" spans="1:3" x14ac:dyDescent="0.3">
      <c r="B99" s="4" t="s">
        <v>330</v>
      </c>
    </row>
    <row r="100" spans="1:3" ht="16.5" x14ac:dyDescent="0.3">
      <c r="A100" s="86">
        <v>2</v>
      </c>
      <c r="B100" s="70" t="s">
        <v>152</v>
      </c>
    </row>
    <row r="105" spans="1:3" x14ac:dyDescent="0.3">
      <c r="C105" s="37"/>
    </row>
    <row r="170" spans="2:2" x14ac:dyDescent="0.3">
      <c r="B170" s="4" t="s">
        <v>196</v>
      </c>
    </row>
    <row r="171" spans="2:2" x14ac:dyDescent="0.3">
      <c r="B171" s="4" t="s">
        <v>195</v>
      </c>
    </row>
    <row r="172" spans="2:2" x14ac:dyDescent="0.3">
      <c r="B172" s="4" t="s">
        <v>314</v>
      </c>
    </row>
    <row r="173" spans="2:2" x14ac:dyDescent="0.3">
      <c r="B173" s="4" t="s">
        <v>156</v>
      </c>
    </row>
    <row r="174" spans="2:2" x14ac:dyDescent="0.3">
      <c r="B174" s="4" t="s">
        <v>157</v>
      </c>
    </row>
    <row r="175" spans="2:2" x14ac:dyDescent="0.3">
      <c r="B175" s="4" t="s">
        <v>158</v>
      </c>
    </row>
    <row r="176" spans="2:2" x14ac:dyDescent="0.3">
      <c r="B176" s="4" t="s">
        <v>159</v>
      </c>
    </row>
    <row r="177" spans="2:2" x14ac:dyDescent="0.3">
      <c r="B177" s="4" t="s">
        <v>160</v>
      </c>
    </row>
    <row r="178" spans="2:2" x14ac:dyDescent="0.3">
      <c r="B178" s="4" t="s">
        <v>161</v>
      </c>
    </row>
    <row r="179" spans="2:2" x14ac:dyDescent="0.3">
      <c r="B179" s="4" t="s">
        <v>162</v>
      </c>
    </row>
    <row r="180" spans="2:2" x14ac:dyDescent="0.3">
      <c r="B180" s="4" t="s">
        <v>163</v>
      </c>
    </row>
    <row r="181" spans="2:2" x14ac:dyDescent="0.3">
      <c r="B181" s="4" t="s">
        <v>164</v>
      </c>
    </row>
    <row r="182" spans="2:2" x14ac:dyDescent="0.3">
      <c r="B182" s="4" t="s">
        <v>197</v>
      </c>
    </row>
    <row r="183" spans="2:2" x14ac:dyDescent="0.3">
      <c r="B183" s="4" t="s">
        <v>165</v>
      </c>
    </row>
    <row r="184" spans="2:2" x14ac:dyDescent="0.3">
      <c r="B184" s="4" t="s">
        <v>166</v>
      </c>
    </row>
    <row r="185" spans="2:2" x14ac:dyDescent="0.3">
      <c r="B185" s="4" t="s">
        <v>167</v>
      </c>
    </row>
    <row r="186" spans="2:2" x14ac:dyDescent="0.3">
      <c r="B186" s="4" t="s">
        <v>168</v>
      </c>
    </row>
    <row r="187" spans="2:2" x14ac:dyDescent="0.3">
      <c r="B187" s="4" t="s">
        <v>169</v>
      </c>
    </row>
    <row r="188" spans="2:2" x14ac:dyDescent="0.3">
      <c r="B188" s="4" t="s">
        <v>170</v>
      </c>
    </row>
    <row r="189" spans="2:2" x14ac:dyDescent="0.3">
      <c r="B189" s="4" t="s">
        <v>171</v>
      </c>
    </row>
    <row r="190" spans="2:2" x14ac:dyDescent="0.3">
      <c r="B190" s="4" t="s">
        <v>172</v>
      </c>
    </row>
    <row r="191" spans="2:2" x14ac:dyDescent="0.3">
      <c r="B191" s="4" t="s">
        <v>173</v>
      </c>
    </row>
    <row r="192" spans="2:2" x14ac:dyDescent="0.3">
      <c r="B192" s="4" t="s">
        <v>198</v>
      </c>
    </row>
    <row r="193" spans="2:2" x14ac:dyDescent="0.3">
      <c r="B193" s="4" t="s">
        <v>199</v>
      </c>
    </row>
    <row r="194" spans="2:2" x14ac:dyDescent="0.3">
      <c r="B194" s="4" t="s">
        <v>174</v>
      </c>
    </row>
    <row r="195" spans="2:2" x14ac:dyDescent="0.3">
      <c r="B195" s="4" t="s">
        <v>175</v>
      </c>
    </row>
    <row r="196" spans="2:2" x14ac:dyDescent="0.3">
      <c r="B196" s="4" t="s">
        <v>176</v>
      </c>
    </row>
    <row r="197" spans="2:2" x14ac:dyDescent="0.3">
      <c r="B197" s="4" t="s">
        <v>177</v>
      </c>
    </row>
    <row r="198" spans="2:2" x14ac:dyDescent="0.3">
      <c r="B198" s="4" t="s">
        <v>178</v>
      </c>
    </row>
    <row r="199" spans="2:2" x14ac:dyDescent="0.3">
      <c r="B199" s="4" t="s">
        <v>179</v>
      </c>
    </row>
    <row r="200" spans="2:2" x14ac:dyDescent="0.3">
      <c r="B200" s="4" t="s">
        <v>180</v>
      </c>
    </row>
    <row r="201" spans="2:2" x14ac:dyDescent="0.3">
      <c r="B201" s="4" t="s">
        <v>181</v>
      </c>
    </row>
    <row r="202" spans="2:2" x14ac:dyDescent="0.3">
      <c r="B202" s="4" t="s">
        <v>182</v>
      </c>
    </row>
    <row r="203" spans="2:2" x14ac:dyDescent="0.3">
      <c r="B203" s="4" t="s">
        <v>183</v>
      </c>
    </row>
    <row r="204" spans="2:2" x14ac:dyDescent="0.3">
      <c r="B204" s="4" t="s">
        <v>184</v>
      </c>
    </row>
    <row r="205" spans="2:2" x14ac:dyDescent="0.3">
      <c r="B205" s="4" t="s">
        <v>185</v>
      </c>
    </row>
    <row r="206" spans="2:2" x14ac:dyDescent="0.3">
      <c r="B206" s="4" t="s">
        <v>186</v>
      </c>
    </row>
    <row r="207" spans="2:2" x14ac:dyDescent="0.3">
      <c r="B207" s="4" t="s">
        <v>187</v>
      </c>
    </row>
    <row r="208" spans="2:2" x14ac:dyDescent="0.3">
      <c r="B208" s="4" t="s">
        <v>188</v>
      </c>
    </row>
    <row r="209" spans="2:2" x14ac:dyDescent="0.3">
      <c r="B209" s="4" t="s">
        <v>189</v>
      </c>
    </row>
    <row r="210" spans="2:2" x14ac:dyDescent="0.3">
      <c r="B210" s="4" t="s">
        <v>190</v>
      </c>
    </row>
    <row r="211" spans="2:2" x14ac:dyDescent="0.3">
      <c r="B211" s="4" t="s">
        <v>191</v>
      </c>
    </row>
    <row r="212" spans="2:2" x14ac:dyDescent="0.3">
      <c r="B212" s="4" t="s">
        <v>192</v>
      </c>
    </row>
    <row r="213" spans="2:2" x14ac:dyDescent="0.3">
      <c r="B213" s="4" t="s">
        <v>193</v>
      </c>
    </row>
    <row r="214" spans="2:2" x14ac:dyDescent="0.3">
      <c r="B214" s="4" t="s">
        <v>194</v>
      </c>
    </row>
  </sheetData>
  <mergeCells count="4">
    <mergeCell ref="A13:A18"/>
    <mergeCell ref="A19:A25"/>
    <mergeCell ref="A65:A76"/>
    <mergeCell ref="A86:A93"/>
  </mergeCells>
  <dataValidations disablePrompts="1" count="2">
    <dataValidation type="list" allowBlank="1" showInputMessage="1" showErrorMessage="1" sqref="B14:B24" xr:uid="{00000000-0002-0000-0500-000000000000}">
      <formula1>$B$170:$B$216</formula1>
    </dataValidation>
    <dataValidation type="list" allowBlank="1" showInputMessage="1" showErrorMessage="1" sqref="B13" xr:uid="{00000000-0002-0000-0500-000001000000}">
      <formula1>$B$170:$B$214</formula1>
    </dataValidation>
  </dataValidations>
  <hyperlinks>
    <hyperlink ref="B97" r:id="rId1" xr:uid="{00000000-0004-0000-0500-000000000000}"/>
    <hyperlink ref="B100" r:id="rId2" xr:uid="{00000000-0004-0000-0500-000001000000}"/>
  </hyperlinks>
  <pageMargins left="0.70866141732283472" right="0.70866141732283472" top="0.74803149606299213" bottom="0.74803149606299213" header="0.31496062992125984" footer="0.31496062992125984"/>
  <pageSetup paperSize="8" scale="62"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214"/>
  <sheetViews>
    <sheetView view="pageBreakPreview" zoomScale="85" zoomScaleNormal="80" zoomScaleSheetLayoutView="85" workbookViewId="0">
      <pane xSplit="2" ySplit="12" topLeftCell="C13" activePane="bottomRight" state="frozen"/>
      <selection activeCell="B5" sqref="B5:F5"/>
      <selection pane="topRight" activeCell="B5" sqref="B5:F5"/>
      <selection pane="bottomLeft" activeCell="B5" sqref="B5:F5"/>
      <selection pane="bottomRight" activeCell="H16" sqref="H16"/>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342</v>
      </c>
      <c r="C1" s="3" t="s">
        <v>341</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-0.17628707251421399</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-0.20633881062648887</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-0.22704235488405292</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-0.24737156901493662</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81</v>
      </c>
      <c r="C9" s="135">
        <f>IF(E18&lt;0,1,IF(F18&lt;0,2,IF(G18&lt;0,3,IF(H18&lt;0,4,IF(I18&lt;0,5,IF(J18&lt;0,6,IF(K18&lt;0,7,8)))))))</f>
        <v>3</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5" t="s">
        <v>11</v>
      </c>
      <c r="B13" s="61" t="s">
        <v>195</v>
      </c>
      <c r="C13" s="60"/>
      <c r="D13" s="61" t="s">
        <v>39</v>
      </c>
      <c r="E13" s="62"/>
      <c r="F13" s="62"/>
      <c r="G13" s="62">
        <f>-'Option 2 Workings'!E8/1000000</f>
        <v>-0.255</v>
      </c>
      <c r="H13" s="62">
        <v>0</v>
      </c>
      <c r="I13" s="62"/>
      <c r="J13" s="62"/>
      <c r="K13" s="62"/>
      <c r="L13" s="62"/>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186"/>
      <c r="B14" s="61" t="s">
        <v>196</v>
      </c>
      <c r="C14" s="60"/>
      <c r="D14" s="61" t="s">
        <v>39</v>
      </c>
      <c r="E14" s="62"/>
      <c r="F14" s="62"/>
      <c r="G14" s="62"/>
      <c r="H14" s="62"/>
      <c r="I14" s="62"/>
      <c r="J14" s="62"/>
      <c r="K14" s="62"/>
      <c r="L14" s="62"/>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62">
        <v>0</v>
      </c>
      <c r="AP14" s="62">
        <v>0</v>
      </c>
      <c r="AQ14" s="62">
        <v>0</v>
      </c>
      <c r="AR14" s="62">
        <v>0</v>
      </c>
      <c r="AS14" s="62">
        <v>0</v>
      </c>
      <c r="AT14" s="62">
        <v>0</v>
      </c>
      <c r="AU14" s="62">
        <v>0</v>
      </c>
      <c r="AV14" s="62">
        <v>0</v>
      </c>
      <c r="AW14" s="62">
        <v>0</v>
      </c>
      <c r="AX14" s="61">
        <v>0</v>
      </c>
      <c r="AY14" s="61"/>
      <c r="AZ14" s="61"/>
      <c r="BA14" s="61"/>
      <c r="BB14" s="61"/>
      <c r="BC14" s="61"/>
      <c r="BD14" s="61"/>
    </row>
    <row r="15" spans="1:56" x14ac:dyDescent="0.3">
      <c r="A15" s="186"/>
      <c r="B15" s="61" t="s">
        <v>196</v>
      </c>
      <c r="C15" s="60"/>
      <c r="D15" s="61" t="s">
        <v>39</v>
      </c>
      <c r="E15" s="62"/>
      <c r="F15" s="62"/>
      <c r="G15" s="62"/>
      <c r="H15" s="62"/>
      <c r="I15" s="62"/>
      <c r="J15" s="62"/>
      <c r="K15" s="62"/>
      <c r="L15" s="62"/>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62">
        <v>0</v>
      </c>
      <c r="AP15" s="62">
        <v>0</v>
      </c>
      <c r="AQ15" s="62">
        <v>0</v>
      </c>
      <c r="AR15" s="62">
        <v>0</v>
      </c>
      <c r="AS15" s="62">
        <v>0</v>
      </c>
      <c r="AT15" s="62">
        <v>0</v>
      </c>
      <c r="AU15" s="62">
        <v>0</v>
      </c>
      <c r="AV15" s="62">
        <v>0</v>
      </c>
      <c r="AW15" s="62">
        <v>0</v>
      </c>
      <c r="AX15" s="61">
        <v>0</v>
      </c>
      <c r="AY15" s="61"/>
      <c r="AZ15" s="61"/>
      <c r="BA15" s="61"/>
      <c r="BB15" s="61"/>
      <c r="BC15" s="61"/>
      <c r="BD15" s="61"/>
    </row>
    <row r="16" spans="1:56" x14ac:dyDescent="0.3">
      <c r="A16" s="186"/>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6"/>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7"/>
      <c r="B18" s="123" t="s">
        <v>195</v>
      </c>
      <c r="C18" s="128"/>
      <c r="D18" s="124" t="s">
        <v>39</v>
      </c>
      <c r="E18" s="59">
        <f>SUM(E13:E17)</f>
        <v>0</v>
      </c>
      <c r="F18" s="59">
        <f t="shared" ref="F18:AW18" si="0">SUM(F13:F17)</f>
        <v>0</v>
      </c>
      <c r="G18" s="59">
        <f t="shared" si="0"/>
        <v>-0.255</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8" t="s">
        <v>299</v>
      </c>
      <c r="B19" s="61" t="s">
        <v>198</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8"/>
      <c r="B20" s="61" t="s">
        <v>196</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8"/>
      <c r="B21" s="61" t="s">
        <v>196</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8"/>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8"/>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8"/>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9"/>
      <c r="B25" s="61" t="s">
        <v>315</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94</v>
      </c>
      <c r="C26" s="58" t="s">
        <v>92</v>
      </c>
      <c r="D26" s="57" t="s">
        <v>39</v>
      </c>
      <c r="E26" s="59">
        <f>E18+E25</f>
        <v>0</v>
      </c>
      <c r="F26" s="59">
        <f t="shared" ref="F26:BD26" si="2">F18+F25</f>
        <v>0</v>
      </c>
      <c r="G26" s="59">
        <f t="shared" si="2"/>
        <v>-0.255</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0</v>
      </c>
      <c r="F28" s="35">
        <f t="shared" ref="F28:AW28" si="3">F26*F27</f>
        <v>0</v>
      </c>
      <c r="G28" s="35">
        <f t="shared" si="3"/>
        <v>-0.17849999999999999</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91</v>
      </c>
      <c r="C29" s="11" t="s">
        <v>43</v>
      </c>
      <c r="D29" s="9" t="s">
        <v>39</v>
      </c>
      <c r="E29" s="35">
        <f>E26-E28</f>
        <v>0</v>
      </c>
      <c r="F29" s="35">
        <f t="shared" ref="F29:AW29" si="4">F26-F28</f>
        <v>0</v>
      </c>
      <c r="G29" s="35">
        <f t="shared" si="4"/>
        <v>-7.6500000000000012E-2</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52</v>
      </c>
      <c r="D31" s="9" t="s">
        <v>39</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53</v>
      </c>
      <c r="D32" s="9" t="s">
        <v>39</v>
      </c>
      <c r="F32" s="35"/>
      <c r="G32" s="35"/>
      <c r="H32" s="35">
        <f>$G$28/'Fixed data'!$C$7</f>
        <v>-3.9666666666666661E-3</v>
      </c>
      <c r="I32" s="35">
        <f>$G$28/'Fixed data'!$C$7</f>
        <v>-3.9666666666666661E-3</v>
      </c>
      <c r="J32" s="35">
        <f>$G$28/'Fixed data'!$C$7</f>
        <v>-3.9666666666666661E-3</v>
      </c>
      <c r="K32" s="35">
        <f>$G$28/'Fixed data'!$C$7</f>
        <v>-3.9666666666666661E-3</v>
      </c>
      <c r="L32" s="35">
        <f>$G$28/'Fixed data'!$C$7</f>
        <v>-3.9666666666666661E-3</v>
      </c>
      <c r="M32" s="35">
        <f>$G$28/'Fixed data'!$C$7</f>
        <v>-3.9666666666666661E-3</v>
      </c>
      <c r="N32" s="35">
        <f>$G$28/'Fixed data'!$C$7</f>
        <v>-3.9666666666666661E-3</v>
      </c>
      <c r="O32" s="35">
        <f>$G$28/'Fixed data'!$C$7</f>
        <v>-3.9666666666666661E-3</v>
      </c>
      <c r="P32" s="35">
        <f>$G$28/'Fixed data'!$C$7</f>
        <v>-3.9666666666666661E-3</v>
      </c>
      <c r="Q32" s="35">
        <f>$G$28/'Fixed data'!$C$7</f>
        <v>-3.9666666666666661E-3</v>
      </c>
      <c r="R32" s="35">
        <f>$G$28/'Fixed data'!$C$7</f>
        <v>-3.9666666666666661E-3</v>
      </c>
      <c r="S32" s="35">
        <f>$G$28/'Fixed data'!$C$7</f>
        <v>-3.9666666666666661E-3</v>
      </c>
      <c r="T32" s="35">
        <f>$G$28/'Fixed data'!$C$7</f>
        <v>-3.9666666666666661E-3</v>
      </c>
      <c r="U32" s="35">
        <f>$G$28/'Fixed data'!$C$7</f>
        <v>-3.9666666666666661E-3</v>
      </c>
      <c r="V32" s="35">
        <f>$G$28/'Fixed data'!$C$7</f>
        <v>-3.9666666666666661E-3</v>
      </c>
      <c r="W32" s="35">
        <f>$G$28/'Fixed data'!$C$7</f>
        <v>-3.9666666666666661E-3</v>
      </c>
      <c r="X32" s="35">
        <f>$G$28/'Fixed data'!$C$7</f>
        <v>-3.9666666666666661E-3</v>
      </c>
      <c r="Y32" s="35">
        <f>$G$28/'Fixed data'!$C$7</f>
        <v>-3.9666666666666661E-3</v>
      </c>
      <c r="Z32" s="35">
        <f>$G$28/'Fixed data'!$C$7</f>
        <v>-3.9666666666666661E-3</v>
      </c>
      <c r="AA32" s="35">
        <f>$G$28/'Fixed data'!$C$7</f>
        <v>-3.9666666666666661E-3</v>
      </c>
      <c r="AB32" s="35">
        <f>$G$28/'Fixed data'!$C$7</f>
        <v>-3.9666666666666661E-3</v>
      </c>
      <c r="AC32" s="35">
        <f>$G$28/'Fixed data'!$C$7</f>
        <v>-3.9666666666666661E-3</v>
      </c>
      <c r="AD32" s="35">
        <f>$G$28/'Fixed data'!$C$7</f>
        <v>-3.9666666666666661E-3</v>
      </c>
      <c r="AE32" s="35">
        <f>$G$28/'Fixed data'!$C$7</f>
        <v>-3.9666666666666661E-3</v>
      </c>
      <c r="AF32" s="35">
        <f>$G$28/'Fixed data'!$C$7</f>
        <v>-3.9666666666666661E-3</v>
      </c>
      <c r="AG32" s="35">
        <f>$G$28/'Fixed data'!$C$7</f>
        <v>-3.9666666666666661E-3</v>
      </c>
      <c r="AH32" s="35">
        <f>$G$28/'Fixed data'!$C$7</f>
        <v>-3.9666666666666661E-3</v>
      </c>
      <c r="AI32" s="35">
        <f>$G$28/'Fixed data'!$C$7</f>
        <v>-3.9666666666666661E-3</v>
      </c>
      <c r="AJ32" s="35">
        <f>$G$28/'Fixed data'!$C$7</f>
        <v>-3.9666666666666661E-3</v>
      </c>
      <c r="AK32" s="35">
        <f>$G$28/'Fixed data'!$C$7</f>
        <v>-3.9666666666666661E-3</v>
      </c>
      <c r="AL32" s="35">
        <f>$G$28/'Fixed data'!$C$7</f>
        <v>-3.9666666666666661E-3</v>
      </c>
      <c r="AM32" s="35">
        <f>$G$28/'Fixed data'!$C$7</f>
        <v>-3.9666666666666661E-3</v>
      </c>
      <c r="AN32" s="35">
        <f>$G$28/'Fixed data'!$C$7</f>
        <v>-3.9666666666666661E-3</v>
      </c>
      <c r="AO32" s="35">
        <f>$G$28/'Fixed data'!$C$7</f>
        <v>-3.9666666666666661E-3</v>
      </c>
      <c r="AP32" s="35">
        <f>$G$28/'Fixed data'!$C$7</f>
        <v>-3.9666666666666661E-3</v>
      </c>
      <c r="AQ32" s="35">
        <f>$G$28/'Fixed data'!$C$7</f>
        <v>-3.9666666666666661E-3</v>
      </c>
      <c r="AR32" s="35">
        <f>$G$28/'Fixed data'!$C$7</f>
        <v>-3.9666666666666661E-3</v>
      </c>
      <c r="AS32" s="35">
        <f>$G$28/'Fixed data'!$C$7</f>
        <v>-3.9666666666666661E-3</v>
      </c>
      <c r="AT32" s="35">
        <f>$G$28/'Fixed data'!$C$7</f>
        <v>-3.9666666666666661E-3</v>
      </c>
      <c r="AU32" s="35">
        <f>$G$28/'Fixed data'!$C$7</f>
        <v>-3.9666666666666661E-3</v>
      </c>
      <c r="AV32" s="35">
        <f>$G$28/'Fixed data'!$C$7</f>
        <v>-3.9666666666666661E-3</v>
      </c>
      <c r="AW32" s="35">
        <f>$G$28/'Fixed data'!$C$7</f>
        <v>-3.9666666666666661E-3</v>
      </c>
      <c r="AX32" s="35">
        <f>$G$28/'Fixed data'!$C$7</f>
        <v>-3.9666666666666661E-3</v>
      </c>
      <c r="AY32" s="35">
        <f>$G$28/'Fixed data'!$C$7</f>
        <v>-3.9666666666666661E-3</v>
      </c>
      <c r="AZ32" s="35">
        <f>$G$28/'Fixed data'!$C$7</f>
        <v>-3.9666666666666661E-3</v>
      </c>
      <c r="BA32" s="35"/>
      <c r="BB32" s="35"/>
      <c r="BC32" s="35"/>
      <c r="BD32" s="35"/>
    </row>
    <row r="33" spans="1:57" ht="16.5" hidden="1" customHeight="1" outlineLevel="1" x14ac:dyDescent="0.35">
      <c r="A33" s="114"/>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108</v>
      </c>
      <c r="C38" s="11" t="s">
        <v>130</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109</v>
      </c>
      <c r="C39" s="11" t="s">
        <v>131</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110</v>
      </c>
      <c r="C40" s="11" t="s">
        <v>132</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111</v>
      </c>
      <c r="C41" s="11" t="s">
        <v>133</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112</v>
      </c>
      <c r="C42" s="11" t="s">
        <v>134</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113</v>
      </c>
      <c r="C43" s="11" t="s">
        <v>135</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114</v>
      </c>
      <c r="C44" s="11" t="s">
        <v>136</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115</v>
      </c>
      <c r="C45" s="11" t="s">
        <v>137</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116</v>
      </c>
      <c r="C46" s="11" t="s">
        <v>138</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117</v>
      </c>
      <c r="C47" s="11" t="s">
        <v>139</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118</v>
      </c>
      <c r="C48" s="11" t="s">
        <v>140</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0</v>
      </c>
      <c r="G60" s="35">
        <f t="shared" si="5"/>
        <v>0</v>
      </c>
      <c r="H60" s="35">
        <f t="shared" si="5"/>
        <v>-3.9666666666666661E-3</v>
      </c>
      <c r="I60" s="35">
        <f t="shared" si="5"/>
        <v>-3.9666666666666661E-3</v>
      </c>
      <c r="J60" s="35">
        <f t="shared" si="5"/>
        <v>-3.9666666666666661E-3</v>
      </c>
      <c r="K60" s="35">
        <f t="shared" si="5"/>
        <v>-3.9666666666666661E-3</v>
      </c>
      <c r="L60" s="35">
        <f t="shared" si="5"/>
        <v>-3.9666666666666661E-3</v>
      </c>
      <c r="M60" s="35">
        <f t="shared" si="5"/>
        <v>-3.9666666666666661E-3</v>
      </c>
      <c r="N60" s="35">
        <f t="shared" si="5"/>
        <v>-3.9666666666666661E-3</v>
      </c>
      <c r="O60" s="35">
        <f t="shared" si="5"/>
        <v>-3.9666666666666661E-3</v>
      </c>
      <c r="P60" s="35">
        <f t="shared" si="5"/>
        <v>-3.9666666666666661E-3</v>
      </c>
      <c r="Q60" s="35">
        <f t="shared" si="5"/>
        <v>-3.9666666666666661E-3</v>
      </c>
      <c r="R60" s="35">
        <f t="shared" si="5"/>
        <v>-3.9666666666666661E-3</v>
      </c>
      <c r="S60" s="35">
        <f t="shared" si="5"/>
        <v>-3.9666666666666661E-3</v>
      </c>
      <c r="T60" s="35">
        <f t="shared" si="5"/>
        <v>-3.9666666666666661E-3</v>
      </c>
      <c r="U60" s="35">
        <f t="shared" si="5"/>
        <v>-3.9666666666666661E-3</v>
      </c>
      <c r="V60" s="35">
        <f t="shared" si="5"/>
        <v>-3.9666666666666661E-3</v>
      </c>
      <c r="W60" s="35">
        <f t="shared" si="5"/>
        <v>-3.9666666666666661E-3</v>
      </c>
      <c r="X60" s="35">
        <f t="shared" si="5"/>
        <v>-3.9666666666666661E-3</v>
      </c>
      <c r="Y60" s="35">
        <f t="shared" si="5"/>
        <v>-3.9666666666666661E-3</v>
      </c>
      <c r="Z60" s="35">
        <f t="shared" si="5"/>
        <v>-3.9666666666666661E-3</v>
      </c>
      <c r="AA60" s="35">
        <f t="shared" si="5"/>
        <v>-3.9666666666666661E-3</v>
      </c>
      <c r="AB60" s="35">
        <f t="shared" si="5"/>
        <v>-3.9666666666666661E-3</v>
      </c>
      <c r="AC60" s="35">
        <f t="shared" si="5"/>
        <v>-3.9666666666666661E-3</v>
      </c>
      <c r="AD60" s="35">
        <f t="shared" si="5"/>
        <v>-3.9666666666666661E-3</v>
      </c>
      <c r="AE60" s="35">
        <f t="shared" si="5"/>
        <v>-3.9666666666666661E-3</v>
      </c>
      <c r="AF60" s="35">
        <f t="shared" si="5"/>
        <v>-3.9666666666666661E-3</v>
      </c>
      <c r="AG60" s="35">
        <f t="shared" si="5"/>
        <v>-3.9666666666666661E-3</v>
      </c>
      <c r="AH60" s="35">
        <f t="shared" si="5"/>
        <v>-3.9666666666666661E-3</v>
      </c>
      <c r="AI60" s="35">
        <f t="shared" si="5"/>
        <v>-3.9666666666666661E-3</v>
      </c>
      <c r="AJ60" s="35">
        <f t="shared" si="5"/>
        <v>-3.9666666666666661E-3</v>
      </c>
      <c r="AK60" s="35">
        <f t="shared" si="5"/>
        <v>-3.9666666666666661E-3</v>
      </c>
      <c r="AL60" s="35">
        <f t="shared" si="5"/>
        <v>-3.9666666666666661E-3</v>
      </c>
      <c r="AM60" s="35">
        <f t="shared" si="5"/>
        <v>-3.9666666666666661E-3</v>
      </c>
      <c r="AN60" s="35">
        <f t="shared" si="5"/>
        <v>-3.9666666666666661E-3</v>
      </c>
      <c r="AO60" s="35">
        <f t="shared" si="5"/>
        <v>-3.9666666666666661E-3</v>
      </c>
      <c r="AP60" s="35">
        <f t="shared" si="5"/>
        <v>-3.9666666666666661E-3</v>
      </c>
      <c r="AQ60" s="35">
        <f t="shared" si="5"/>
        <v>-3.9666666666666661E-3</v>
      </c>
      <c r="AR60" s="35">
        <f t="shared" si="5"/>
        <v>-3.9666666666666661E-3</v>
      </c>
      <c r="AS60" s="35">
        <f t="shared" si="5"/>
        <v>-3.9666666666666661E-3</v>
      </c>
      <c r="AT60" s="35">
        <f t="shared" si="5"/>
        <v>-3.9666666666666661E-3</v>
      </c>
      <c r="AU60" s="35">
        <f t="shared" si="5"/>
        <v>-3.9666666666666661E-3</v>
      </c>
      <c r="AV60" s="35">
        <f t="shared" si="5"/>
        <v>-3.9666666666666661E-3</v>
      </c>
      <c r="AW60" s="35">
        <f t="shared" si="5"/>
        <v>-3.9666666666666661E-3</v>
      </c>
      <c r="AX60" s="35">
        <f t="shared" si="5"/>
        <v>-3.9666666666666661E-3</v>
      </c>
      <c r="AY60" s="35">
        <f t="shared" si="5"/>
        <v>-3.9666666666666661E-3</v>
      </c>
      <c r="AZ60" s="35">
        <f t="shared" si="5"/>
        <v>-3.9666666666666661E-3</v>
      </c>
      <c r="BA60" s="35">
        <f t="shared" si="5"/>
        <v>0</v>
      </c>
      <c r="BB60" s="35">
        <f t="shared" si="5"/>
        <v>0</v>
      </c>
      <c r="BC60" s="35">
        <f t="shared" si="5"/>
        <v>0</v>
      </c>
      <c r="BD60" s="35">
        <f t="shared" si="5"/>
        <v>0</v>
      </c>
    </row>
    <row r="61" spans="1:56" ht="17.25" hidden="1" customHeight="1" outlineLevel="1" x14ac:dyDescent="0.35">
      <c r="A61" s="114"/>
      <c r="B61" s="9" t="s">
        <v>34</v>
      </c>
      <c r="C61" s="9" t="s">
        <v>60</v>
      </c>
      <c r="D61" s="9" t="s">
        <v>39</v>
      </c>
      <c r="E61" s="35">
        <v>0</v>
      </c>
      <c r="F61" s="35">
        <f>E62</f>
        <v>0</v>
      </c>
      <c r="G61" s="35">
        <f t="shared" ref="G61:BD61" si="6">F62</f>
        <v>0</v>
      </c>
      <c r="H61" s="35">
        <f t="shared" si="6"/>
        <v>-0.17849999999999999</v>
      </c>
      <c r="I61" s="35">
        <f t="shared" si="6"/>
        <v>-0.17453333333333332</v>
      </c>
      <c r="J61" s="35">
        <f t="shared" si="6"/>
        <v>-0.17056666666666664</v>
      </c>
      <c r="K61" s="35">
        <f t="shared" si="6"/>
        <v>-0.16659999999999997</v>
      </c>
      <c r="L61" s="35">
        <f t="shared" si="6"/>
        <v>-0.1626333333333333</v>
      </c>
      <c r="M61" s="35">
        <f t="shared" si="6"/>
        <v>-0.15866666666666662</v>
      </c>
      <c r="N61" s="35">
        <f t="shared" si="6"/>
        <v>-0.15469999999999995</v>
      </c>
      <c r="O61" s="35">
        <f t="shared" si="6"/>
        <v>-0.15073333333333327</v>
      </c>
      <c r="P61" s="35">
        <f t="shared" si="6"/>
        <v>-0.1467666666666666</v>
      </c>
      <c r="Q61" s="35">
        <f t="shared" si="6"/>
        <v>-0.14279999999999993</v>
      </c>
      <c r="R61" s="35">
        <f t="shared" si="6"/>
        <v>-0.13883333333333325</v>
      </c>
      <c r="S61" s="35">
        <f t="shared" si="6"/>
        <v>-0.13486666666666658</v>
      </c>
      <c r="T61" s="35">
        <f t="shared" si="6"/>
        <v>-0.13089999999999991</v>
      </c>
      <c r="U61" s="35">
        <f t="shared" si="6"/>
        <v>-0.12693333333333323</v>
      </c>
      <c r="V61" s="35">
        <f t="shared" si="6"/>
        <v>-0.12296666666666657</v>
      </c>
      <c r="W61" s="35">
        <f t="shared" si="6"/>
        <v>-0.11899999999999991</v>
      </c>
      <c r="X61" s="35">
        <f t="shared" si="6"/>
        <v>-0.11503333333333325</v>
      </c>
      <c r="Y61" s="35">
        <f t="shared" si="6"/>
        <v>-0.11106666666666659</v>
      </c>
      <c r="Z61" s="35">
        <f t="shared" si="6"/>
        <v>-0.10709999999999993</v>
      </c>
      <c r="AA61" s="35">
        <f t="shared" si="6"/>
        <v>-0.10313333333333327</v>
      </c>
      <c r="AB61" s="35">
        <f t="shared" si="6"/>
        <v>-9.9166666666666611E-2</v>
      </c>
      <c r="AC61" s="35">
        <f t="shared" si="6"/>
        <v>-9.5199999999999951E-2</v>
      </c>
      <c r="AD61" s="35">
        <f t="shared" si="6"/>
        <v>-9.1233333333333291E-2</v>
      </c>
      <c r="AE61" s="35">
        <f t="shared" si="6"/>
        <v>-8.7266666666666631E-2</v>
      </c>
      <c r="AF61" s="35">
        <f t="shared" si="6"/>
        <v>-8.3299999999999971E-2</v>
      </c>
      <c r="AG61" s="35">
        <f t="shared" si="6"/>
        <v>-7.9333333333333311E-2</v>
      </c>
      <c r="AH61" s="35">
        <f t="shared" si="6"/>
        <v>-7.5366666666666651E-2</v>
      </c>
      <c r="AI61" s="35">
        <f t="shared" si="6"/>
        <v>-7.1399999999999991E-2</v>
      </c>
      <c r="AJ61" s="35">
        <f t="shared" si="6"/>
        <v>-6.7433333333333331E-2</v>
      </c>
      <c r="AK61" s="35">
        <f t="shared" si="6"/>
        <v>-6.3466666666666671E-2</v>
      </c>
      <c r="AL61" s="35">
        <f t="shared" si="6"/>
        <v>-5.9500000000000004E-2</v>
      </c>
      <c r="AM61" s="35">
        <f t="shared" si="6"/>
        <v>-5.5533333333333337E-2</v>
      </c>
      <c r="AN61" s="35">
        <f t="shared" si="6"/>
        <v>-5.156666666666667E-2</v>
      </c>
      <c r="AO61" s="35">
        <f t="shared" si="6"/>
        <v>-4.7600000000000003E-2</v>
      </c>
      <c r="AP61" s="35">
        <f t="shared" si="6"/>
        <v>-4.3633333333333336E-2</v>
      </c>
      <c r="AQ61" s="35">
        <f t="shared" si="6"/>
        <v>-3.966666666666667E-2</v>
      </c>
      <c r="AR61" s="35">
        <f t="shared" si="6"/>
        <v>-3.5700000000000003E-2</v>
      </c>
      <c r="AS61" s="35">
        <f t="shared" si="6"/>
        <v>-3.1733333333333336E-2</v>
      </c>
      <c r="AT61" s="35">
        <f t="shared" si="6"/>
        <v>-2.7766666666666669E-2</v>
      </c>
      <c r="AU61" s="35">
        <f t="shared" si="6"/>
        <v>-2.3800000000000002E-2</v>
      </c>
      <c r="AV61" s="35">
        <f t="shared" si="6"/>
        <v>-1.9833333333333335E-2</v>
      </c>
      <c r="AW61" s="35">
        <f t="shared" si="6"/>
        <v>-1.5866666666666668E-2</v>
      </c>
      <c r="AX61" s="35">
        <f t="shared" si="6"/>
        <v>-1.1900000000000001E-2</v>
      </c>
      <c r="AY61" s="35">
        <f t="shared" si="6"/>
        <v>-7.9333333333333339E-3</v>
      </c>
      <c r="AZ61" s="35">
        <f t="shared" si="6"/>
        <v>-3.9666666666666678E-3</v>
      </c>
      <c r="BA61" s="35">
        <f t="shared" si="6"/>
        <v>0</v>
      </c>
      <c r="BB61" s="35">
        <f t="shared" si="6"/>
        <v>0</v>
      </c>
      <c r="BC61" s="35">
        <f t="shared" si="6"/>
        <v>0</v>
      </c>
      <c r="BD61" s="35">
        <f t="shared" si="6"/>
        <v>0</v>
      </c>
    </row>
    <row r="62" spans="1:56" ht="16.5" hidden="1" customHeight="1" outlineLevel="1" x14ac:dyDescent="0.3">
      <c r="A62" s="114"/>
      <c r="B62" s="9" t="s">
        <v>33</v>
      </c>
      <c r="C62" s="9" t="s">
        <v>67</v>
      </c>
      <c r="D62" s="9" t="s">
        <v>39</v>
      </c>
      <c r="E62" s="35">
        <f t="shared" ref="E62:BD62" si="7">E28-E60+E61</f>
        <v>0</v>
      </c>
      <c r="F62" s="35">
        <f t="shared" si="7"/>
        <v>0</v>
      </c>
      <c r="G62" s="35">
        <f t="shared" si="7"/>
        <v>-0.17849999999999999</v>
      </c>
      <c r="H62" s="35">
        <f t="shared" si="7"/>
        <v>-0.17453333333333332</v>
      </c>
      <c r="I62" s="35">
        <f t="shared" si="7"/>
        <v>-0.17056666666666664</v>
      </c>
      <c r="J62" s="35">
        <f t="shared" si="7"/>
        <v>-0.16659999999999997</v>
      </c>
      <c r="K62" s="35">
        <f t="shared" si="7"/>
        <v>-0.1626333333333333</v>
      </c>
      <c r="L62" s="35">
        <f t="shared" si="7"/>
        <v>-0.15866666666666662</v>
      </c>
      <c r="M62" s="35">
        <f t="shared" si="7"/>
        <v>-0.15469999999999995</v>
      </c>
      <c r="N62" s="35">
        <f t="shared" si="7"/>
        <v>-0.15073333333333327</v>
      </c>
      <c r="O62" s="35">
        <f t="shared" si="7"/>
        <v>-0.1467666666666666</v>
      </c>
      <c r="P62" s="35">
        <f t="shared" si="7"/>
        <v>-0.14279999999999993</v>
      </c>
      <c r="Q62" s="35">
        <f t="shared" si="7"/>
        <v>-0.13883333333333325</v>
      </c>
      <c r="R62" s="35">
        <f t="shared" si="7"/>
        <v>-0.13486666666666658</v>
      </c>
      <c r="S62" s="35">
        <f t="shared" si="7"/>
        <v>-0.13089999999999991</v>
      </c>
      <c r="T62" s="35">
        <f t="shared" si="7"/>
        <v>-0.12693333333333323</v>
      </c>
      <c r="U62" s="35">
        <f t="shared" si="7"/>
        <v>-0.12296666666666657</v>
      </c>
      <c r="V62" s="35">
        <f t="shared" si="7"/>
        <v>-0.11899999999999991</v>
      </c>
      <c r="W62" s="35">
        <f t="shared" si="7"/>
        <v>-0.11503333333333325</v>
      </c>
      <c r="X62" s="35">
        <f t="shared" si="7"/>
        <v>-0.11106666666666659</v>
      </c>
      <c r="Y62" s="35">
        <f t="shared" si="7"/>
        <v>-0.10709999999999993</v>
      </c>
      <c r="Z62" s="35">
        <f t="shared" si="7"/>
        <v>-0.10313333333333327</v>
      </c>
      <c r="AA62" s="35">
        <f t="shared" si="7"/>
        <v>-9.9166666666666611E-2</v>
      </c>
      <c r="AB62" s="35">
        <f t="shared" si="7"/>
        <v>-9.5199999999999951E-2</v>
      </c>
      <c r="AC62" s="35">
        <f t="shared" si="7"/>
        <v>-9.1233333333333291E-2</v>
      </c>
      <c r="AD62" s="35">
        <f t="shared" si="7"/>
        <v>-8.7266666666666631E-2</v>
      </c>
      <c r="AE62" s="35">
        <f t="shared" si="7"/>
        <v>-8.3299999999999971E-2</v>
      </c>
      <c r="AF62" s="35">
        <f t="shared" si="7"/>
        <v>-7.9333333333333311E-2</v>
      </c>
      <c r="AG62" s="35">
        <f t="shared" si="7"/>
        <v>-7.5366666666666651E-2</v>
      </c>
      <c r="AH62" s="35">
        <f t="shared" si="7"/>
        <v>-7.1399999999999991E-2</v>
      </c>
      <c r="AI62" s="35">
        <f t="shared" si="7"/>
        <v>-6.7433333333333331E-2</v>
      </c>
      <c r="AJ62" s="35">
        <f t="shared" si="7"/>
        <v>-6.3466666666666671E-2</v>
      </c>
      <c r="AK62" s="35">
        <f t="shared" si="7"/>
        <v>-5.9500000000000004E-2</v>
      </c>
      <c r="AL62" s="35">
        <f t="shared" si="7"/>
        <v>-5.5533333333333337E-2</v>
      </c>
      <c r="AM62" s="35">
        <f t="shared" si="7"/>
        <v>-5.156666666666667E-2</v>
      </c>
      <c r="AN62" s="35">
        <f t="shared" si="7"/>
        <v>-4.7600000000000003E-2</v>
      </c>
      <c r="AO62" s="35">
        <f t="shared" si="7"/>
        <v>-4.3633333333333336E-2</v>
      </c>
      <c r="AP62" s="35">
        <f t="shared" si="7"/>
        <v>-3.966666666666667E-2</v>
      </c>
      <c r="AQ62" s="35">
        <f t="shared" si="7"/>
        <v>-3.5700000000000003E-2</v>
      </c>
      <c r="AR62" s="35">
        <f t="shared" si="7"/>
        <v>-3.1733333333333336E-2</v>
      </c>
      <c r="AS62" s="35">
        <f t="shared" si="7"/>
        <v>-2.7766666666666669E-2</v>
      </c>
      <c r="AT62" s="35">
        <f t="shared" si="7"/>
        <v>-2.3800000000000002E-2</v>
      </c>
      <c r="AU62" s="35">
        <f t="shared" si="7"/>
        <v>-1.9833333333333335E-2</v>
      </c>
      <c r="AV62" s="35">
        <f t="shared" si="7"/>
        <v>-1.5866666666666668E-2</v>
      </c>
      <c r="AW62" s="35">
        <f t="shared" si="7"/>
        <v>-1.1900000000000001E-2</v>
      </c>
      <c r="AX62" s="35">
        <f t="shared" si="7"/>
        <v>-7.9333333333333339E-3</v>
      </c>
      <c r="AY62" s="35">
        <f t="shared" si="7"/>
        <v>-3.9666666666666678E-3</v>
      </c>
      <c r="AZ62" s="35">
        <f t="shared" si="7"/>
        <v>0</v>
      </c>
      <c r="BA62" s="35">
        <f t="shared" si="7"/>
        <v>0</v>
      </c>
      <c r="BB62" s="35">
        <f t="shared" si="7"/>
        <v>0</v>
      </c>
      <c r="BC62" s="35">
        <f t="shared" si="7"/>
        <v>0</v>
      </c>
      <c r="BD62" s="35">
        <f t="shared" si="7"/>
        <v>0</v>
      </c>
    </row>
    <row r="63" spans="1:56" ht="16.5" collapsed="1" x14ac:dyDescent="0.3">
      <c r="A63" s="114"/>
      <c r="B63" s="9" t="s">
        <v>8</v>
      </c>
      <c r="C63" s="11" t="s">
        <v>66</v>
      </c>
      <c r="D63" s="9" t="s">
        <v>39</v>
      </c>
      <c r="E63" s="35">
        <f>AVERAGE(E61:E62)*'Fixed data'!$C$3</f>
        <v>0</v>
      </c>
      <c r="F63" s="35">
        <f>AVERAGE(F61:F62)*'Fixed data'!$C$3</f>
        <v>0</v>
      </c>
      <c r="G63" s="35">
        <f>AVERAGE(G61:G62)*'Fixed data'!$C$3</f>
        <v>-3.5699999999999998E-3</v>
      </c>
      <c r="H63" s="35">
        <f>AVERAGE(H61:H62)*'Fixed data'!$C$3</f>
        <v>-7.0606666666666665E-3</v>
      </c>
      <c r="I63" s="35">
        <f>AVERAGE(I61:I62)*'Fixed data'!$C$3</f>
        <v>-6.9019999999999993E-3</v>
      </c>
      <c r="J63" s="35">
        <f>AVERAGE(J61:J62)*'Fixed data'!$C$3</f>
        <v>-6.7433333333333321E-3</v>
      </c>
      <c r="K63" s="35">
        <f>AVERAGE(K61:K62)*'Fixed data'!$C$3</f>
        <v>-6.5846666666666658E-3</v>
      </c>
      <c r="L63" s="35">
        <f>AVERAGE(L61:L62)*'Fixed data'!$C$3</f>
        <v>-6.4259999999999986E-3</v>
      </c>
      <c r="M63" s="35">
        <f>AVERAGE(M61:M62)*'Fixed data'!$C$3</f>
        <v>-6.2673333333333314E-3</v>
      </c>
      <c r="N63" s="35">
        <f>AVERAGE(N61:N62)*'Fixed data'!$C$3</f>
        <v>-6.108666666666665E-3</v>
      </c>
      <c r="O63" s="35">
        <f>AVERAGE(O61:O62)*'Fixed data'!$C$3</f>
        <v>-5.9499999999999978E-3</v>
      </c>
      <c r="P63" s="35">
        <f>AVERAGE(P61:P62)*'Fixed data'!$C$3</f>
        <v>-5.7913333333333306E-3</v>
      </c>
      <c r="Q63" s="35">
        <f>AVERAGE(Q61:Q62)*'Fixed data'!$C$3</f>
        <v>-5.6326666666666634E-3</v>
      </c>
      <c r="R63" s="35">
        <f>AVERAGE(R61:R62)*'Fixed data'!$C$3</f>
        <v>-5.4739999999999971E-3</v>
      </c>
      <c r="S63" s="35">
        <f>AVERAGE(S61:S62)*'Fixed data'!$C$3</f>
        <v>-5.3153333333333299E-3</v>
      </c>
      <c r="T63" s="35">
        <f>AVERAGE(T61:T62)*'Fixed data'!$C$3</f>
        <v>-5.1566666666666627E-3</v>
      </c>
      <c r="U63" s="35">
        <f>AVERAGE(U61:U62)*'Fixed data'!$C$3</f>
        <v>-4.9979999999999955E-3</v>
      </c>
      <c r="V63" s="35">
        <f>AVERAGE(V61:V62)*'Fixed data'!$C$3</f>
        <v>-4.83933333333333E-3</v>
      </c>
      <c r="W63" s="35">
        <f>AVERAGE(W61:W62)*'Fixed data'!$C$3</f>
        <v>-4.6806666666666628E-3</v>
      </c>
      <c r="X63" s="35">
        <f>AVERAGE(X61:X62)*'Fixed data'!$C$3</f>
        <v>-4.5219999999999974E-3</v>
      </c>
      <c r="Y63" s="35">
        <f>AVERAGE(Y61:Y62)*'Fixed data'!$C$3</f>
        <v>-4.3633333333333302E-3</v>
      </c>
      <c r="Z63" s="35">
        <f>AVERAGE(Z61:Z62)*'Fixed data'!$C$3</f>
        <v>-4.2046666666666647E-3</v>
      </c>
      <c r="AA63" s="35">
        <f>AVERAGE(AA61:AA62)*'Fixed data'!$C$3</f>
        <v>-4.0459999999999975E-3</v>
      </c>
      <c r="AB63" s="35">
        <f>AVERAGE(AB61:AB62)*'Fixed data'!$C$3</f>
        <v>-3.8873333333333316E-3</v>
      </c>
      <c r="AC63" s="35">
        <f>AVERAGE(AC61:AC62)*'Fixed data'!$C$3</f>
        <v>-3.7286666666666649E-3</v>
      </c>
      <c r="AD63" s="35">
        <f>AVERAGE(AD61:AD62)*'Fixed data'!$C$3</f>
        <v>-3.569999999999999E-3</v>
      </c>
      <c r="AE63" s="35">
        <f>AVERAGE(AE61:AE62)*'Fixed data'!$C$3</f>
        <v>-3.4113333333333318E-3</v>
      </c>
      <c r="AF63" s="35">
        <f>AVERAGE(AF61:AF62)*'Fixed data'!$C$3</f>
        <v>-3.2526666666666659E-3</v>
      </c>
      <c r="AG63" s="35">
        <f>AVERAGE(AG61:AG62)*'Fixed data'!$C$3</f>
        <v>-3.0939999999999991E-3</v>
      </c>
      <c r="AH63" s="35">
        <f>AVERAGE(AH61:AH62)*'Fixed data'!$C$3</f>
        <v>-2.9353333333333332E-3</v>
      </c>
      <c r="AI63" s="35">
        <f>AVERAGE(AI61:AI62)*'Fixed data'!$C$3</f>
        <v>-2.7766666666666664E-3</v>
      </c>
      <c r="AJ63" s="35">
        <f>AVERAGE(AJ61:AJ62)*'Fixed data'!$C$3</f>
        <v>-2.6180000000000005E-3</v>
      </c>
      <c r="AK63" s="35">
        <f>AVERAGE(AK61:AK62)*'Fixed data'!$C$3</f>
        <v>-2.4593333333333333E-3</v>
      </c>
      <c r="AL63" s="35">
        <f>AVERAGE(AL61:AL62)*'Fixed data'!$C$3</f>
        <v>-2.300666666666667E-3</v>
      </c>
      <c r="AM63" s="35">
        <f>AVERAGE(AM61:AM62)*'Fixed data'!$C$3</f>
        <v>-2.1420000000000002E-3</v>
      </c>
      <c r="AN63" s="35">
        <f>AVERAGE(AN61:AN62)*'Fixed data'!$C$3</f>
        <v>-1.9833333333333335E-3</v>
      </c>
      <c r="AO63" s="35">
        <f>AVERAGE(AO61:AO62)*'Fixed data'!$C$3</f>
        <v>-1.8246666666666667E-3</v>
      </c>
      <c r="AP63" s="35">
        <f>AVERAGE(AP61:AP62)*'Fixed data'!$C$3</f>
        <v>-1.6660000000000004E-3</v>
      </c>
      <c r="AQ63" s="35">
        <f>AVERAGE(AQ61:AQ62)*'Fixed data'!$C$3</f>
        <v>-1.5073333333333334E-3</v>
      </c>
      <c r="AR63" s="35">
        <f>AVERAGE(AR61:AR62)*'Fixed data'!$C$3</f>
        <v>-1.3486666666666669E-3</v>
      </c>
      <c r="AS63" s="35">
        <f>AVERAGE(AS61:AS62)*'Fixed data'!$C$3</f>
        <v>-1.1900000000000001E-3</v>
      </c>
      <c r="AT63" s="35">
        <f>AVERAGE(AT61:AT62)*'Fixed data'!$C$3</f>
        <v>-1.0313333333333333E-3</v>
      </c>
      <c r="AU63" s="35">
        <f>AVERAGE(AU61:AU62)*'Fixed data'!$C$3</f>
        <v>-8.7266666666666677E-4</v>
      </c>
      <c r="AV63" s="35">
        <f>AVERAGE(AV61:AV62)*'Fixed data'!$C$3</f>
        <v>-7.1400000000000012E-4</v>
      </c>
      <c r="AW63" s="35">
        <f>AVERAGE(AW61:AW62)*'Fixed data'!$C$3</f>
        <v>-5.5533333333333335E-4</v>
      </c>
      <c r="AX63" s="35">
        <f>AVERAGE(AX61:AX62)*'Fixed data'!$C$3</f>
        <v>-3.966666666666667E-4</v>
      </c>
      <c r="AY63" s="35">
        <f>AVERAGE(AY61:AY62)*'Fixed data'!$C$3</f>
        <v>-2.3800000000000001E-4</v>
      </c>
      <c r="AZ63" s="35">
        <f>AVERAGE(AZ61:AZ62)*'Fixed data'!$C$3</f>
        <v>-7.9333333333333355E-5</v>
      </c>
      <c r="BA63" s="35">
        <f>AVERAGE(BA61:BA62)*'Fixed data'!$C$3</f>
        <v>0</v>
      </c>
      <c r="BB63" s="35">
        <f>AVERAGE(BB61:BB62)*'Fixed data'!$C$3</f>
        <v>0</v>
      </c>
      <c r="BC63" s="35">
        <f>AVERAGE(BC61:BC62)*'Fixed data'!$C$3</f>
        <v>0</v>
      </c>
      <c r="BD63" s="35">
        <f>AVERAGE(BD61:BD62)*'Fixed data'!$C$3</f>
        <v>0</v>
      </c>
    </row>
    <row r="64" spans="1:56" ht="15.75" thickBot="1" x14ac:dyDescent="0.35">
      <c r="A64" s="113"/>
      <c r="B64" s="12" t="s">
        <v>93</v>
      </c>
      <c r="C64" s="12" t="s">
        <v>44</v>
      </c>
      <c r="D64" s="12" t="s">
        <v>39</v>
      </c>
      <c r="E64" s="53">
        <f t="shared" ref="E64:BD64" si="8">E29+E60+E63</f>
        <v>0</v>
      </c>
      <c r="F64" s="53">
        <f t="shared" si="8"/>
        <v>0</v>
      </c>
      <c r="G64" s="53">
        <f t="shared" si="8"/>
        <v>-8.0070000000000016E-2</v>
      </c>
      <c r="H64" s="53">
        <f t="shared" si="8"/>
        <v>-1.1027333333333333E-2</v>
      </c>
      <c r="I64" s="53">
        <f t="shared" si="8"/>
        <v>-1.0868666666666665E-2</v>
      </c>
      <c r="J64" s="53">
        <f t="shared" si="8"/>
        <v>-1.0709999999999997E-2</v>
      </c>
      <c r="K64" s="53">
        <f t="shared" si="8"/>
        <v>-1.0551333333333333E-2</v>
      </c>
      <c r="L64" s="53">
        <f t="shared" si="8"/>
        <v>-1.0392666666666665E-2</v>
      </c>
      <c r="M64" s="53">
        <f t="shared" si="8"/>
        <v>-1.0233999999999997E-2</v>
      </c>
      <c r="N64" s="53">
        <f t="shared" si="8"/>
        <v>-1.0075333333333332E-2</v>
      </c>
      <c r="O64" s="53">
        <f t="shared" si="8"/>
        <v>-9.9166666666666639E-3</v>
      </c>
      <c r="P64" s="53">
        <f t="shared" si="8"/>
        <v>-9.7579999999999958E-3</v>
      </c>
      <c r="Q64" s="53">
        <f t="shared" si="8"/>
        <v>-9.5993333333333295E-3</v>
      </c>
      <c r="R64" s="53">
        <f t="shared" si="8"/>
        <v>-9.4406666666666632E-3</v>
      </c>
      <c r="S64" s="53">
        <f t="shared" si="8"/>
        <v>-9.2819999999999951E-3</v>
      </c>
      <c r="T64" s="53">
        <f t="shared" si="8"/>
        <v>-9.1233333333333288E-3</v>
      </c>
      <c r="U64" s="53">
        <f t="shared" si="8"/>
        <v>-8.9646666666666625E-3</v>
      </c>
      <c r="V64" s="53">
        <f t="shared" si="8"/>
        <v>-8.8059999999999961E-3</v>
      </c>
      <c r="W64" s="53">
        <f t="shared" si="8"/>
        <v>-8.6473333333333298E-3</v>
      </c>
      <c r="X64" s="53">
        <f t="shared" si="8"/>
        <v>-8.4886666666666635E-3</v>
      </c>
      <c r="Y64" s="53">
        <f t="shared" si="8"/>
        <v>-8.3299999999999971E-3</v>
      </c>
      <c r="Z64" s="53">
        <f t="shared" si="8"/>
        <v>-8.1713333333333308E-3</v>
      </c>
      <c r="AA64" s="53">
        <f t="shared" si="8"/>
        <v>-8.0126666666666645E-3</v>
      </c>
      <c r="AB64" s="53">
        <f t="shared" si="8"/>
        <v>-7.8539999999999981E-3</v>
      </c>
      <c r="AC64" s="53">
        <f t="shared" si="8"/>
        <v>-7.6953333333333309E-3</v>
      </c>
      <c r="AD64" s="53">
        <f t="shared" si="8"/>
        <v>-7.5366666666666655E-3</v>
      </c>
      <c r="AE64" s="53">
        <f t="shared" si="8"/>
        <v>-7.3779999999999974E-3</v>
      </c>
      <c r="AF64" s="53">
        <f t="shared" si="8"/>
        <v>-7.2193333333333319E-3</v>
      </c>
      <c r="AG64" s="53">
        <f t="shared" si="8"/>
        <v>-7.0606666666666647E-3</v>
      </c>
      <c r="AH64" s="53">
        <f t="shared" si="8"/>
        <v>-6.9019999999999993E-3</v>
      </c>
      <c r="AI64" s="53">
        <f t="shared" si="8"/>
        <v>-6.7433333333333321E-3</v>
      </c>
      <c r="AJ64" s="53">
        <f t="shared" si="8"/>
        <v>-6.5846666666666666E-3</v>
      </c>
      <c r="AK64" s="53">
        <f t="shared" si="8"/>
        <v>-6.4259999999999994E-3</v>
      </c>
      <c r="AL64" s="53">
        <f t="shared" si="8"/>
        <v>-6.2673333333333331E-3</v>
      </c>
      <c r="AM64" s="53">
        <f t="shared" si="8"/>
        <v>-6.1086666666666668E-3</v>
      </c>
      <c r="AN64" s="53">
        <f t="shared" si="8"/>
        <v>-5.9499999999999996E-3</v>
      </c>
      <c r="AO64" s="53">
        <f t="shared" si="8"/>
        <v>-5.7913333333333324E-3</v>
      </c>
      <c r="AP64" s="53">
        <f t="shared" si="8"/>
        <v>-5.632666666666666E-3</v>
      </c>
      <c r="AQ64" s="53">
        <f t="shared" si="8"/>
        <v>-5.4739999999999997E-3</v>
      </c>
      <c r="AR64" s="53">
        <f t="shared" si="8"/>
        <v>-5.3153333333333334E-3</v>
      </c>
      <c r="AS64" s="53">
        <f t="shared" si="8"/>
        <v>-5.1566666666666662E-3</v>
      </c>
      <c r="AT64" s="53">
        <f t="shared" si="8"/>
        <v>-4.997999999999999E-3</v>
      </c>
      <c r="AU64" s="53">
        <f t="shared" si="8"/>
        <v>-4.8393333333333326E-3</v>
      </c>
      <c r="AV64" s="53">
        <f t="shared" si="8"/>
        <v>-4.6806666666666663E-3</v>
      </c>
      <c r="AW64" s="53">
        <f t="shared" si="8"/>
        <v>-4.5219999999999991E-3</v>
      </c>
      <c r="AX64" s="53">
        <f t="shared" si="8"/>
        <v>-4.3633333333333328E-3</v>
      </c>
      <c r="AY64" s="53">
        <f t="shared" si="8"/>
        <v>-4.2046666666666664E-3</v>
      </c>
      <c r="AZ64" s="53">
        <f t="shared" si="8"/>
        <v>-4.0459999999999992E-3</v>
      </c>
      <c r="BA64" s="53">
        <f t="shared" si="8"/>
        <v>0</v>
      </c>
      <c r="BB64" s="53">
        <f t="shared" si="8"/>
        <v>0</v>
      </c>
      <c r="BC64" s="53">
        <f t="shared" si="8"/>
        <v>0</v>
      </c>
      <c r="BD64" s="53">
        <f t="shared" si="8"/>
        <v>0</v>
      </c>
    </row>
    <row r="65" spans="1:56" ht="12.75" customHeight="1" x14ac:dyDescent="0.3">
      <c r="A65" s="190" t="s">
        <v>228</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91"/>
      <c r="B66" s="9" t="s">
        <v>200</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91"/>
      <c r="B67" s="9" t="s">
        <v>296</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91"/>
      <c r="B68" s="9" t="s">
        <v>297</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91"/>
      <c r="B69" s="4" t="s">
        <v>201</v>
      </c>
      <c r="D69" s="9" t="s">
        <v>39</v>
      </c>
      <c r="E69" s="35"/>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91"/>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1"/>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1"/>
      <c r="B72" s="4" t="s">
        <v>82</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1"/>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1"/>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1"/>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2"/>
      <c r="B76" s="13" t="s">
        <v>99</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0</v>
      </c>
      <c r="F77" s="54">
        <f>IF('Fixed data'!$G$19=FALSE,F64+F76,F64)</f>
        <v>0</v>
      </c>
      <c r="G77" s="54">
        <f>IF('Fixed data'!$G$19=FALSE,G64+G76,G64)</f>
        <v>-8.0070000000000016E-2</v>
      </c>
      <c r="H77" s="54">
        <f>IF('Fixed data'!$G$19=FALSE,H64+H76,H64)</f>
        <v>-1.1027333333333333E-2</v>
      </c>
      <c r="I77" s="54">
        <f>IF('Fixed data'!$G$19=FALSE,I64+I76,I64)</f>
        <v>-1.0868666666666665E-2</v>
      </c>
      <c r="J77" s="54">
        <f>IF('Fixed data'!$G$19=FALSE,J64+J76,J64)</f>
        <v>-1.0709999999999997E-2</v>
      </c>
      <c r="K77" s="54">
        <f>IF('Fixed data'!$G$19=FALSE,K64+K76,K64)</f>
        <v>-1.0551333333333333E-2</v>
      </c>
      <c r="L77" s="54">
        <f>IF('Fixed data'!$G$19=FALSE,L64+L76,L64)</f>
        <v>-1.0392666666666665E-2</v>
      </c>
      <c r="M77" s="54">
        <f>IF('Fixed data'!$G$19=FALSE,M64+M76,M64)</f>
        <v>-1.0233999999999997E-2</v>
      </c>
      <c r="N77" s="54">
        <f>IF('Fixed data'!$G$19=FALSE,N64+N76,N64)</f>
        <v>-1.0075333333333332E-2</v>
      </c>
      <c r="O77" s="54">
        <f>IF('Fixed data'!$G$19=FALSE,O64+O76,O64)</f>
        <v>-9.9166666666666639E-3</v>
      </c>
      <c r="P77" s="54">
        <f>IF('Fixed data'!$G$19=FALSE,P64+P76,P64)</f>
        <v>-9.7579999999999958E-3</v>
      </c>
      <c r="Q77" s="54">
        <f>IF('Fixed data'!$G$19=FALSE,Q64+Q76,Q64)</f>
        <v>-9.5993333333333295E-3</v>
      </c>
      <c r="R77" s="54">
        <f>IF('Fixed data'!$G$19=FALSE,R64+R76,R64)</f>
        <v>-9.4406666666666632E-3</v>
      </c>
      <c r="S77" s="54">
        <f>IF('Fixed data'!$G$19=FALSE,S64+S76,S64)</f>
        <v>-9.2819999999999951E-3</v>
      </c>
      <c r="T77" s="54">
        <f>IF('Fixed data'!$G$19=FALSE,T64+T76,T64)</f>
        <v>-9.1233333333333288E-3</v>
      </c>
      <c r="U77" s="54">
        <f>IF('Fixed data'!$G$19=FALSE,U64+U76,U64)</f>
        <v>-8.9646666666666625E-3</v>
      </c>
      <c r="V77" s="54">
        <f>IF('Fixed data'!$G$19=FALSE,V64+V76,V64)</f>
        <v>-8.8059999999999961E-3</v>
      </c>
      <c r="W77" s="54">
        <f>IF('Fixed data'!$G$19=FALSE,W64+W76,W64)</f>
        <v>-8.6473333333333298E-3</v>
      </c>
      <c r="X77" s="54">
        <f>IF('Fixed data'!$G$19=FALSE,X64+X76,X64)</f>
        <v>-8.4886666666666635E-3</v>
      </c>
      <c r="Y77" s="54">
        <f>IF('Fixed data'!$G$19=FALSE,Y64+Y76,Y64)</f>
        <v>-8.3299999999999971E-3</v>
      </c>
      <c r="Z77" s="54">
        <f>IF('Fixed data'!$G$19=FALSE,Z64+Z76,Z64)</f>
        <v>-8.1713333333333308E-3</v>
      </c>
      <c r="AA77" s="54">
        <f>IF('Fixed data'!$G$19=FALSE,AA64+AA76,AA64)</f>
        <v>-8.0126666666666645E-3</v>
      </c>
      <c r="AB77" s="54">
        <f>IF('Fixed data'!$G$19=FALSE,AB64+AB76,AB64)</f>
        <v>-7.8539999999999981E-3</v>
      </c>
      <c r="AC77" s="54">
        <f>IF('Fixed data'!$G$19=FALSE,AC64+AC76,AC64)</f>
        <v>-7.6953333333333309E-3</v>
      </c>
      <c r="AD77" s="54">
        <f>IF('Fixed data'!$G$19=FALSE,AD64+AD76,AD64)</f>
        <v>-7.5366666666666655E-3</v>
      </c>
      <c r="AE77" s="54">
        <f>IF('Fixed data'!$G$19=FALSE,AE64+AE76,AE64)</f>
        <v>-7.3779999999999974E-3</v>
      </c>
      <c r="AF77" s="54">
        <f>IF('Fixed data'!$G$19=FALSE,AF64+AF76,AF64)</f>
        <v>-7.2193333333333319E-3</v>
      </c>
      <c r="AG77" s="54">
        <f>IF('Fixed data'!$G$19=FALSE,AG64+AG76,AG64)</f>
        <v>-7.0606666666666647E-3</v>
      </c>
      <c r="AH77" s="54">
        <f>IF('Fixed data'!$G$19=FALSE,AH64+AH76,AH64)</f>
        <v>-6.9019999999999993E-3</v>
      </c>
      <c r="AI77" s="54">
        <f>IF('Fixed data'!$G$19=FALSE,AI64+AI76,AI64)</f>
        <v>-6.7433333333333321E-3</v>
      </c>
      <c r="AJ77" s="54">
        <f>IF('Fixed data'!$G$19=FALSE,AJ64+AJ76,AJ64)</f>
        <v>-6.5846666666666666E-3</v>
      </c>
      <c r="AK77" s="54">
        <f>IF('Fixed data'!$G$19=FALSE,AK64+AK76,AK64)</f>
        <v>-6.4259999999999994E-3</v>
      </c>
      <c r="AL77" s="54">
        <f>IF('Fixed data'!$G$19=FALSE,AL64+AL76,AL64)</f>
        <v>-6.2673333333333331E-3</v>
      </c>
      <c r="AM77" s="54">
        <f>IF('Fixed data'!$G$19=FALSE,AM64+AM76,AM64)</f>
        <v>-6.1086666666666668E-3</v>
      </c>
      <c r="AN77" s="54">
        <f>IF('Fixed data'!$G$19=FALSE,AN64+AN76,AN64)</f>
        <v>-5.9499999999999996E-3</v>
      </c>
      <c r="AO77" s="54">
        <f>IF('Fixed data'!$G$19=FALSE,AO64+AO76,AO64)</f>
        <v>-5.7913333333333324E-3</v>
      </c>
      <c r="AP77" s="54">
        <f>IF('Fixed data'!$G$19=FALSE,AP64+AP76,AP64)</f>
        <v>-5.632666666666666E-3</v>
      </c>
      <c r="AQ77" s="54">
        <f>IF('Fixed data'!$G$19=FALSE,AQ64+AQ76,AQ64)</f>
        <v>-5.4739999999999997E-3</v>
      </c>
      <c r="AR77" s="54">
        <f>IF('Fixed data'!$G$19=FALSE,AR64+AR76,AR64)</f>
        <v>-5.3153333333333334E-3</v>
      </c>
      <c r="AS77" s="54">
        <f>IF('Fixed data'!$G$19=FALSE,AS64+AS76,AS64)</f>
        <v>-5.1566666666666662E-3</v>
      </c>
      <c r="AT77" s="54">
        <f>IF('Fixed data'!$G$19=FALSE,AT64+AT76,AT64)</f>
        <v>-4.997999999999999E-3</v>
      </c>
      <c r="AU77" s="54">
        <f>IF('Fixed data'!$G$19=FALSE,AU64+AU76,AU64)</f>
        <v>-4.8393333333333326E-3</v>
      </c>
      <c r="AV77" s="54">
        <f>IF('Fixed data'!$G$19=FALSE,AV64+AV76,AV64)</f>
        <v>-4.6806666666666663E-3</v>
      </c>
      <c r="AW77" s="54">
        <f>IF('Fixed data'!$G$19=FALSE,AW64+AW76,AW64)</f>
        <v>-4.5219999999999991E-3</v>
      </c>
      <c r="AX77" s="54">
        <f>IF('Fixed data'!$G$19=FALSE,AX64+AX76,AX64)</f>
        <v>-4.3633333333333328E-3</v>
      </c>
      <c r="AY77" s="54">
        <f>IF('Fixed data'!$G$19=FALSE,AY64+AY76,AY64)</f>
        <v>-4.2046666666666664E-3</v>
      </c>
      <c r="AZ77" s="54">
        <f>IF('Fixed data'!$G$19=FALSE,AZ64+AZ76,AZ64)</f>
        <v>-4.0459999999999992E-3</v>
      </c>
      <c r="BA77" s="54">
        <f>IF('Fixed data'!$G$19=FALSE,BA64+BA76,BA64)</f>
        <v>0</v>
      </c>
      <c r="BB77" s="54">
        <f>IF('Fixed data'!$G$19=FALSE,BB64+BB76,BB64)</f>
        <v>0</v>
      </c>
      <c r="BC77" s="54">
        <f>IF('Fixed data'!$G$19=FALSE,BC64+BC76,BC64)</f>
        <v>0</v>
      </c>
      <c r="BD77" s="54">
        <f>IF('Fixed data'!$G$19=FALSE,BD64+BD76,BD64)</f>
        <v>0</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0</v>
      </c>
      <c r="F80" s="55">
        <f t="shared" ref="F80:BD80" si="10">F77*F78</f>
        <v>0</v>
      </c>
      <c r="G80" s="55">
        <f t="shared" si="10"/>
        <v>-7.2218552442838563E-2</v>
      </c>
      <c r="H80" s="55">
        <f t="shared" si="10"/>
        <v>-9.6096839255747236E-3</v>
      </c>
      <c r="I80" s="55">
        <f t="shared" si="10"/>
        <v>-9.151125692863013E-3</v>
      </c>
      <c r="J80" s="55">
        <f t="shared" si="10"/>
        <v>-8.7125919005360299E-3</v>
      </c>
      <c r="K80" s="55">
        <f t="shared" si="10"/>
        <v>-8.2932526231618703E-3</v>
      </c>
      <c r="L80" s="55">
        <f t="shared" si="10"/>
        <v>-7.8923111665700849E-3</v>
      </c>
      <c r="M80" s="55">
        <f t="shared" si="10"/>
        <v>-7.5090027693885085E-3</v>
      </c>
      <c r="N80" s="55">
        <f t="shared" si="10"/>
        <v>-7.1425933543971904E-3</v>
      </c>
      <c r="O80" s="55">
        <f t="shared" si="10"/>
        <v>-6.7923783278150459E-3</v>
      </c>
      <c r="P80" s="55">
        <f t="shared" si="10"/>
        <v>-6.4576814247053176E-3</v>
      </c>
      <c r="Q80" s="55">
        <f t="shared" si="10"/>
        <v>-6.137853598753731E-3</v>
      </c>
      <c r="R80" s="55">
        <f t="shared" si="10"/>
        <v>-5.8322719547386423E-3</v>
      </c>
      <c r="S80" s="55">
        <f t="shared" si="10"/>
        <v>-5.5403387220754365E-3</v>
      </c>
      <c r="T80" s="55">
        <f t="shared" si="10"/>
        <v>-5.261480267877908E-3</v>
      </c>
      <c r="U80" s="55">
        <f t="shared" si="10"/>
        <v>-4.9951461480378387E-3</v>
      </c>
      <c r="V80" s="55">
        <f t="shared" si="10"/>
        <v>-4.7408081948800834E-3</v>
      </c>
      <c r="W80" s="55">
        <f t="shared" si="10"/>
        <v>-4.4979596400046059E-3</v>
      </c>
      <c r="X80" s="55">
        <f t="shared" si="10"/>
        <v>-4.2661142709789733E-3</v>
      </c>
      <c r="Y80" s="55">
        <f t="shared" si="10"/>
        <v>-4.0448056205949915E-3</v>
      </c>
      <c r="Z80" s="55">
        <f t="shared" si="10"/>
        <v>-3.8335861874514293E-3</v>
      </c>
      <c r="AA80" s="55">
        <f t="shared" si="10"/>
        <v>-3.632026686671304E-3</v>
      </c>
      <c r="AB80" s="55">
        <f t="shared" si="10"/>
        <v>-3.4397153296069185E-3</v>
      </c>
      <c r="AC80" s="55">
        <f t="shared" si="10"/>
        <v>-3.2562571314289864E-3</v>
      </c>
      <c r="AD80" s="55">
        <f t="shared" si="10"/>
        <v>-3.0812732455376638E-3</v>
      </c>
      <c r="AE80" s="55">
        <f t="shared" si="10"/>
        <v>-2.9144003237732284E-3</v>
      </c>
      <c r="AF80" s="55">
        <f t="shared" si="10"/>
        <v>-2.7552899014426659E-3</v>
      </c>
      <c r="AG80" s="55">
        <f t="shared" si="10"/>
        <v>-2.6036078062153987E-3</v>
      </c>
      <c r="AH80" s="55">
        <f t="shared" si="10"/>
        <v>-2.4590335899770908E-3</v>
      </c>
      <c r="AI80" s="55">
        <f t="shared" si="10"/>
        <v>-2.6972466488695123E-3</v>
      </c>
      <c r="AJ80" s="55">
        <f t="shared" si="10"/>
        <v>-2.5570699241138735E-3</v>
      </c>
      <c r="AK80" s="55">
        <f t="shared" si="10"/>
        <v>-2.4227706615185837E-3</v>
      </c>
      <c r="AL80" s="55">
        <f t="shared" si="10"/>
        <v>-2.2941254016536996E-3</v>
      </c>
      <c r="AM80" s="55">
        <f t="shared" si="10"/>
        <v>-2.1709187160788355E-3</v>
      </c>
      <c r="AN80" s="55">
        <f t="shared" si="10"/>
        <v>-2.0529429290872861E-3</v>
      </c>
      <c r="AO80" s="55">
        <f t="shared" si="10"/>
        <v>-1.939997848846238E-3</v>
      </c>
      <c r="AP80" s="55">
        <f t="shared" si="10"/>
        <v>-1.8318905076217971E-3</v>
      </c>
      <c r="AQ80" s="55">
        <f t="shared" si="10"/>
        <v>-1.7284349107876927E-3</v>
      </c>
      <c r="AR80" s="55">
        <f t="shared" si="10"/>
        <v>-1.6294517943263747E-3</v>
      </c>
      <c r="AS80" s="55">
        <f t="shared" si="10"/>
        <v>-1.5347683905407091E-3</v>
      </c>
      <c r="AT80" s="55">
        <f t="shared" si="10"/>
        <v>-1.444218201703729E-3</v>
      </c>
      <c r="AU80" s="55">
        <f t="shared" si="10"/>
        <v>-1.3576407813827628E-3</v>
      </c>
      <c r="AV80" s="55">
        <f t="shared" si="10"/>
        <v>-1.2748815231829226E-3</v>
      </c>
      <c r="AW80" s="55">
        <f t="shared" si="10"/>
        <v>-1.1957914566632644E-3</v>
      </c>
      <c r="AX80" s="55">
        <f t="shared" si="10"/>
        <v>-1.1202270501870131E-3</v>
      </c>
      <c r="AY80" s="55">
        <f t="shared" si="10"/>
        <v>-1.048050020475052E-3</v>
      </c>
      <c r="AZ80" s="55">
        <f t="shared" si="10"/>
        <v>-9.7912714863945143E-4</v>
      </c>
      <c r="BA80" s="55">
        <f t="shared" si="10"/>
        <v>0</v>
      </c>
      <c r="BB80" s="55">
        <f t="shared" si="10"/>
        <v>0</v>
      </c>
      <c r="BC80" s="55">
        <f t="shared" si="10"/>
        <v>0</v>
      </c>
      <c r="BD80" s="55">
        <f t="shared" si="10"/>
        <v>0</v>
      </c>
    </row>
    <row r="81" spans="1:56" x14ac:dyDescent="0.3">
      <c r="A81" s="75"/>
      <c r="B81" s="15" t="s">
        <v>18</v>
      </c>
      <c r="C81" s="15"/>
      <c r="D81" s="14" t="s">
        <v>39</v>
      </c>
      <c r="E81" s="56">
        <f>+E80</f>
        <v>0</v>
      </c>
      <c r="F81" s="56">
        <f t="shared" ref="F81:BD81" si="11">+E81+F80</f>
        <v>0</v>
      </c>
      <c r="G81" s="56">
        <f t="shared" si="11"/>
        <v>-7.2218552442838563E-2</v>
      </c>
      <c r="H81" s="56">
        <f t="shared" si="11"/>
        <v>-8.1828236368413285E-2</v>
      </c>
      <c r="I81" s="56">
        <f t="shared" si="11"/>
        <v>-9.0979362061276298E-2</v>
      </c>
      <c r="J81" s="56">
        <f t="shared" si="11"/>
        <v>-9.9691953961812324E-2</v>
      </c>
      <c r="K81" s="56">
        <f t="shared" si="11"/>
        <v>-0.10798520658497419</v>
      </c>
      <c r="L81" s="56">
        <f t="shared" si="11"/>
        <v>-0.11587751775154428</v>
      </c>
      <c r="M81" s="56">
        <f t="shared" si="11"/>
        <v>-0.1233865205209328</v>
      </c>
      <c r="N81" s="56">
        <f t="shared" si="11"/>
        <v>-0.13052911387532998</v>
      </c>
      <c r="O81" s="56">
        <f t="shared" si="11"/>
        <v>-0.13732149220314502</v>
      </c>
      <c r="P81" s="56">
        <f t="shared" si="11"/>
        <v>-0.14377917362785034</v>
      </c>
      <c r="Q81" s="56">
        <f t="shared" si="11"/>
        <v>-0.14991702722660408</v>
      </c>
      <c r="R81" s="56">
        <f t="shared" si="11"/>
        <v>-0.15574929918134273</v>
      </c>
      <c r="S81" s="56">
        <f t="shared" si="11"/>
        <v>-0.16128963790341816</v>
      </c>
      <c r="T81" s="56">
        <f t="shared" si="11"/>
        <v>-0.16655111817129606</v>
      </c>
      <c r="U81" s="56">
        <f t="shared" si="11"/>
        <v>-0.1715462643193339</v>
      </c>
      <c r="V81" s="56">
        <f t="shared" si="11"/>
        <v>-0.17628707251421399</v>
      </c>
      <c r="W81" s="56">
        <f t="shared" si="11"/>
        <v>-0.18078503215421859</v>
      </c>
      <c r="X81" s="56">
        <f t="shared" si="11"/>
        <v>-0.18505114642519757</v>
      </c>
      <c r="Y81" s="56">
        <f t="shared" si="11"/>
        <v>-0.18909595204579258</v>
      </c>
      <c r="Z81" s="56">
        <f t="shared" si="11"/>
        <v>-0.19292953823324399</v>
      </c>
      <c r="AA81" s="56">
        <f t="shared" si="11"/>
        <v>-0.1965615649199153</v>
      </c>
      <c r="AB81" s="56">
        <f t="shared" si="11"/>
        <v>-0.20000128024952221</v>
      </c>
      <c r="AC81" s="56">
        <f t="shared" si="11"/>
        <v>-0.2032575373809512</v>
      </c>
      <c r="AD81" s="56">
        <f t="shared" si="11"/>
        <v>-0.20633881062648887</v>
      </c>
      <c r="AE81" s="56">
        <f t="shared" si="11"/>
        <v>-0.20925321095026211</v>
      </c>
      <c r="AF81" s="56">
        <f t="shared" si="11"/>
        <v>-0.21200850085170478</v>
      </c>
      <c r="AG81" s="56">
        <f t="shared" si="11"/>
        <v>-0.21461210865792019</v>
      </c>
      <c r="AH81" s="56">
        <f t="shared" si="11"/>
        <v>-0.21707114224789728</v>
      </c>
      <c r="AI81" s="56">
        <f t="shared" si="11"/>
        <v>-0.21976838889676678</v>
      </c>
      <c r="AJ81" s="56">
        <f t="shared" si="11"/>
        <v>-0.22232545882088064</v>
      </c>
      <c r="AK81" s="56">
        <f t="shared" si="11"/>
        <v>-0.22474822948239923</v>
      </c>
      <c r="AL81" s="56">
        <f t="shared" si="11"/>
        <v>-0.22704235488405292</v>
      </c>
      <c r="AM81" s="56">
        <f t="shared" si="11"/>
        <v>-0.22921327360013175</v>
      </c>
      <c r="AN81" s="56">
        <f t="shared" si="11"/>
        <v>-0.23126621652921903</v>
      </c>
      <c r="AO81" s="56">
        <f t="shared" si="11"/>
        <v>-0.23320621437806527</v>
      </c>
      <c r="AP81" s="56">
        <f t="shared" si="11"/>
        <v>-0.23503810488568708</v>
      </c>
      <c r="AQ81" s="56">
        <f t="shared" si="11"/>
        <v>-0.23676653979647477</v>
      </c>
      <c r="AR81" s="56">
        <f t="shared" si="11"/>
        <v>-0.23839599159080116</v>
      </c>
      <c r="AS81" s="56">
        <f t="shared" si="11"/>
        <v>-0.23993075998134186</v>
      </c>
      <c r="AT81" s="56">
        <f t="shared" si="11"/>
        <v>-0.2413749781830456</v>
      </c>
      <c r="AU81" s="56">
        <f t="shared" si="11"/>
        <v>-0.24273261896442835</v>
      </c>
      <c r="AV81" s="56">
        <f t="shared" si="11"/>
        <v>-0.24400750048761127</v>
      </c>
      <c r="AW81" s="56">
        <f t="shared" si="11"/>
        <v>-0.24520329194427454</v>
      </c>
      <c r="AX81" s="56">
        <f t="shared" si="11"/>
        <v>-0.24632351899446156</v>
      </c>
      <c r="AY81" s="56">
        <f t="shared" si="11"/>
        <v>-0.24737156901493662</v>
      </c>
      <c r="AZ81" s="56">
        <f t="shared" si="11"/>
        <v>-0.24835069616357608</v>
      </c>
      <c r="BA81" s="56">
        <f t="shared" si="11"/>
        <v>-0.24835069616357608</v>
      </c>
      <c r="BB81" s="56">
        <f t="shared" si="11"/>
        <v>-0.24835069616357608</v>
      </c>
      <c r="BC81" s="56">
        <f t="shared" si="11"/>
        <v>-0.24835069616357608</v>
      </c>
      <c r="BD81" s="56">
        <f t="shared" si="11"/>
        <v>-0.24835069616357608</v>
      </c>
    </row>
    <row r="82" spans="1:56" x14ac:dyDescent="0.3">
      <c r="A82" s="75"/>
      <c r="B82" s="14"/>
    </row>
    <row r="83" spans="1:56" x14ac:dyDescent="0.3">
      <c r="A83" s="75"/>
      <c r="E83" s="55"/>
    </row>
    <row r="84" spans="1:56" x14ac:dyDescent="0.3">
      <c r="A84" s="115"/>
      <c r="B84" s="122"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93" t="s">
        <v>298</v>
      </c>
      <c r="B86" s="4" t="s">
        <v>210</v>
      </c>
      <c r="D86" s="4" t="s">
        <v>86</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93"/>
      <c r="B87" s="4" t="s">
        <v>211</v>
      </c>
      <c r="D87" s="4" t="s">
        <v>88</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193"/>
      <c r="B88" s="4" t="s">
        <v>212</v>
      </c>
      <c r="D88" s="4" t="s">
        <v>207</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3"/>
      <c r="B89" s="4" t="s">
        <v>213</v>
      </c>
      <c r="D89" s="4" t="s">
        <v>87</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3"/>
      <c r="B90" s="4" t="s">
        <v>326</v>
      </c>
      <c r="D90" s="4" t="s">
        <v>88</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3"/>
      <c r="B91" s="4" t="s">
        <v>327</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3"/>
      <c r="B92" s="4" t="s">
        <v>328</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3"/>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153</v>
      </c>
    </row>
    <row r="98" spans="1:3" x14ac:dyDescent="0.3">
      <c r="B98" s="4" t="s">
        <v>313</v>
      </c>
    </row>
    <row r="99" spans="1:3" x14ac:dyDescent="0.3">
      <c r="B99" s="4" t="s">
        <v>330</v>
      </c>
    </row>
    <row r="100" spans="1:3" ht="16.5" x14ac:dyDescent="0.3">
      <c r="A100" s="86">
        <v>2</v>
      </c>
      <c r="B100" s="70" t="s">
        <v>152</v>
      </c>
    </row>
    <row r="105" spans="1:3" x14ac:dyDescent="0.3">
      <c r="C105" s="37"/>
    </row>
    <row r="170" spans="2:2" x14ac:dyDescent="0.3">
      <c r="B170" s="4" t="s">
        <v>196</v>
      </c>
    </row>
    <row r="171" spans="2:2" x14ac:dyDescent="0.3">
      <c r="B171" s="4" t="s">
        <v>195</v>
      </c>
    </row>
    <row r="172" spans="2:2" x14ac:dyDescent="0.3">
      <c r="B172" s="4" t="s">
        <v>314</v>
      </c>
    </row>
    <row r="173" spans="2:2" x14ac:dyDescent="0.3">
      <c r="B173" s="4" t="s">
        <v>156</v>
      </c>
    </row>
    <row r="174" spans="2:2" x14ac:dyDescent="0.3">
      <c r="B174" s="4" t="s">
        <v>157</v>
      </c>
    </row>
    <row r="175" spans="2:2" x14ac:dyDescent="0.3">
      <c r="B175" s="4" t="s">
        <v>158</v>
      </c>
    </row>
    <row r="176" spans="2:2" x14ac:dyDescent="0.3">
      <c r="B176" s="4" t="s">
        <v>159</v>
      </c>
    </row>
    <row r="177" spans="2:2" x14ac:dyDescent="0.3">
      <c r="B177" s="4" t="s">
        <v>160</v>
      </c>
    </row>
    <row r="178" spans="2:2" x14ac:dyDescent="0.3">
      <c r="B178" s="4" t="s">
        <v>161</v>
      </c>
    </row>
    <row r="179" spans="2:2" x14ac:dyDescent="0.3">
      <c r="B179" s="4" t="s">
        <v>162</v>
      </c>
    </row>
    <row r="180" spans="2:2" x14ac:dyDescent="0.3">
      <c r="B180" s="4" t="s">
        <v>163</v>
      </c>
    </row>
    <row r="181" spans="2:2" x14ac:dyDescent="0.3">
      <c r="B181" s="4" t="s">
        <v>164</v>
      </c>
    </row>
    <row r="182" spans="2:2" x14ac:dyDescent="0.3">
      <c r="B182" s="4" t="s">
        <v>197</v>
      </c>
    </row>
    <row r="183" spans="2:2" x14ac:dyDescent="0.3">
      <c r="B183" s="4" t="s">
        <v>165</v>
      </c>
    </row>
    <row r="184" spans="2:2" x14ac:dyDescent="0.3">
      <c r="B184" s="4" t="s">
        <v>166</v>
      </c>
    </row>
    <row r="185" spans="2:2" x14ac:dyDescent="0.3">
      <c r="B185" s="4" t="s">
        <v>167</v>
      </c>
    </row>
    <row r="186" spans="2:2" x14ac:dyDescent="0.3">
      <c r="B186" s="4" t="s">
        <v>168</v>
      </c>
    </row>
    <row r="187" spans="2:2" x14ac:dyDescent="0.3">
      <c r="B187" s="4" t="s">
        <v>169</v>
      </c>
    </row>
    <row r="188" spans="2:2" x14ac:dyDescent="0.3">
      <c r="B188" s="4" t="s">
        <v>170</v>
      </c>
    </row>
    <row r="189" spans="2:2" x14ac:dyDescent="0.3">
      <c r="B189" s="4" t="s">
        <v>171</v>
      </c>
    </row>
    <row r="190" spans="2:2" x14ac:dyDescent="0.3">
      <c r="B190" s="4" t="s">
        <v>172</v>
      </c>
    </row>
    <row r="191" spans="2:2" x14ac:dyDescent="0.3">
      <c r="B191" s="4" t="s">
        <v>173</v>
      </c>
    </row>
    <row r="192" spans="2:2" x14ac:dyDescent="0.3">
      <c r="B192" s="4" t="s">
        <v>198</v>
      </c>
    </row>
    <row r="193" spans="2:2" x14ac:dyDescent="0.3">
      <c r="B193" s="4" t="s">
        <v>199</v>
      </c>
    </row>
    <row r="194" spans="2:2" x14ac:dyDescent="0.3">
      <c r="B194" s="4" t="s">
        <v>174</v>
      </c>
    </row>
    <row r="195" spans="2:2" x14ac:dyDescent="0.3">
      <c r="B195" s="4" t="s">
        <v>175</v>
      </c>
    </row>
    <row r="196" spans="2:2" x14ac:dyDescent="0.3">
      <c r="B196" s="4" t="s">
        <v>176</v>
      </c>
    </row>
    <row r="197" spans="2:2" x14ac:dyDescent="0.3">
      <c r="B197" s="4" t="s">
        <v>177</v>
      </c>
    </row>
    <row r="198" spans="2:2" x14ac:dyDescent="0.3">
      <c r="B198" s="4" t="s">
        <v>178</v>
      </c>
    </row>
    <row r="199" spans="2:2" x14ac:dyDescent="0.3">
      <c r="B199" s="4" t="s">
        <v>179</v>
      </c>
    </row>
    <row r="200" spans="2:2" x14ac:dyDescent="0.3">
      <c r="B200" s="4" t="s">
        <v>180</v>
      </c>
    </row>
    <row r="201" spans="2:2" x14ac:dyDescent="0.3">
      <c r="B201" s="4" t="s">
        <v>181</v>
      </c>
    </row>
    <row r="202" spans="2:2" x14ac:dyDescent="0.3">
      <c r="B202" s="4" t="s">
        <v>182</v>
      </c>
    </row>
    <row r="203" spans="2:2" x14ac:dyDescent="0.3">
      <c r="B203" s="4" t="s">
        <v>183</v>
      </c>
    </row>
    <row r="204" spans="2:2" x14ac:dyDescent="0.3">
      <c r="B204" s="4" t="s">
        <v>184</v>
      </c>
    </row>
    <row r="205" spans="2:2" x14ac:dyDescent="0.3">
      <c r="B205" s="4" t="s">
        <v>185</v>
      </c>
    </row>
    <row r="206" spans="2:2" x14ac:dyDescent="0.3">
      <c r="B206" s="4" t="s">
        <v>186</v>
      </c>
    </row>
    <row r="207" spans="2:2" x14ac:dyDescent="0.3">
      <c r="B207" s="4" t="s">
        <v>187</v>
      </c>
    </row>
    <row r="208" spans="2:2" x14ac:dyDescent="0.3">
      <c r="B208" s="4" t="s">
        <v>188</v>
      </c>
    </row>
    <row r="209" spans="2:2" x14ac:dyDescent="0.3">
      <c r="B209" s="4" t="s">
        <v>189</v>
      </c>
    </row>
    <row r="210" spans="2:2" x14ac:dyDescent="0.3">
      <c r="B210" s="4" t="s">
        <v>190</v>
      </c>
    </row>
    <row r="211" spans="2:2" x14ac:dyDescent="0.3">
      <c r="B211" s="4" t="s">
        <v>191</v>
      </c>
    </row>
    <row r="212" spans="2:2" x14ac:dyDescent="0.3">
      <c r="B212" s="4" t="s">
        <v>192</v>
      </c>
    </row>
    <row r="213" spans="2:2" x14ac:dyDescent="0.3">
      <c r="B213" s="4" t="s">
        <v>193</v>
      </c>
    </row>
    <row r="214" spans="2:2" x14ac:dyDescent="0.3">
      <c r="B214" s="4" t="s">
        <v>194</v>
      </c>
    </row>
  </sheetData>
  <mergeCells count="4">
    <mergeCell ref="A13:A18"/>
    <mergeCell ref="A19:A25"/>
    <mergeCell ref="A65:A76"/>
    <mergeCell ref="A86:A93"/>
  </mergeCells>
  <dataValidations count="2">
    <dataValidation type="list" allowBlank="1" showInputMessage="1" showErrorMessage="1" sqref="B13:B14" xr:uid="{00000000-0002-0000-0600-000000000000}">
      <formula1>$B$170:$B$214</formula1>
    </dataValidation>
    <dataValidation type="list" allowBlank="1" showInputMessage="1" showErrorMessage="1" sqref="B15:B24" xr:uid="{00000000-0002-0000-0600-000001000000}">
      <formula1>$B$170:$B$216</formula1>
    </dataValidation>
  </dataValidations>
  <hyperlinks>
    <hyperlink ref="B97" r:id="rId1" xr:uid="{00000000-0004-0000-0600-000000000000}"/>
    <hyperlink ref="B100" r:id="rId2" xr:uid="{00000000-0004-0000-0600-000001000000}"/>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A1:J11"/>
  <sheetViews>
    <sheetView workbookViewId="0">
      <selection activeCell="J16" sqref="J16"/>
    </sheetView>
  </sheetViews>
  <sheetFormatPr defaultRowHeight="15" x14ac:dyDescent="0.25"/>
  <cols>
    <col min="1" max="1" width="5.85546875" customWidth="1"/>
    <col min="2" max="2" width="60.7109375" customWidth="1"/>
    <col min="5" max="5" width="12.7109375" bestFit="1" customWidth="1"/>
    <col min="6" max="6" width="13.85546875" bestFit="1" customWidth="1"/>
    <col min="8" max="8" width="11.140625" bestFit="1" customWidth="1"/>
    <col min="9" max="10" width="12.7109375" bestFit="1" customWidth="1"/>
  </cols>
  <sheetData>
    <row r="1" spans="1:10" ht="18.75" x14ac:dyDescent="0.3">
      <c r="A1" s="1" t="s">
        <v>80</v>
      </c>
    </row>
    <row r="2" spans="1:10" ht="21" x14ac:dyDescent="0.35">
      <c r="A2" t="s">
        <v>335</v>
      </c>
    </row>
    <row r="3" spans="1:10" x14ac:dyDescent="0.25">
      <c r="E3" s="137"/>
      <c r="F3" s="137"/>
    </row>
    <row r="6" spans="1:10" x14ac:dyDescent="0.25">
      <c r="B6" s="148" t="s">
        <v>353</v>
      </c>
      <c r="F6" s="138"/>
    </row>
    <row r="7" spans="1:10" x14ac:dyDescent="0.25">
      <c r="C7" s="129" t="s">
        <v>348</v>
      </c>
      <c r="D7" s="129" t="s">
        <v>349</v>
      </c>
      <c r="E7" s="140" t="s">
        <v>350</v>
      </c>
      <c r="F7" s="140" t="s">
        <v>365</v>
      </c>
      <c r="G7" s="140" t="s">
        <v>364</v>
      </c>
      <c r="H7" s="140" t="s">
        <v>367</v>
      </c>
    </row>
    <row r="8" spans="1:10" x14ac:dyDescent="0.25">
      <c r="B8" s="149" t="s">
        <v>354</v>
      </c>
      <c r="C8" s="146">
        <v>0</v>
      </c>
      <c r="D8" s="146">
        <v>0</v>
      </c>
      <c r="E8" s="147">
        <v>255000</v>
      </c>
      <c r="F8" s="146">
        <v>0</v>
      </c>
      <c r="G8" s="146">
        <v>0</v>
      </c>
      <c r="H8" s="146">
        <v>0</v>
      </c>
    </row>
    <row r="9" spans="1:10" x14ac:dyDescent="0.25">
      <c r="B9" s="139"/>
    </row>
    <row r="10" spans="1:10" x14ac:dyDescent="0.25">
      <c r="C10" s="144"/>
      <c r="D10" s="144"/>
      <c r="E10" s="144"/>
      <c r="H10" s="137"/>
      <c r="I10" s="137"/>
      <c r="J10" s="137"/>
    </row>
    <row r="11" spans="1:10" x14ac:dyDescent="0.25">
      <c r="C11" s="144"/>
      <c r="D11" s="144"/>
      <c r="E11" s="144"/>
    </row>
  </sheetData>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94AB13165D954F9B02BC5236DDE171" ma:contentTypeVersion="11" ma:contentTypeDescription="Create a new document." ma:contentTypeScope="" ma:versionID="fdaecfcac6cea357e55f40a62277a675">
  <xsd:schema xmlns:xsd="http://www.w3.org/2001/XMLSchema" xmlns:xs="http://www.w3.org/2001/XMLSchema" xmlns:p="http://schemas.microsoft.com/office/2006/metadata/properties" xmlns:ns2="a6dabcd8-4771-4ff2-a629-ae2997056174" xmlns:ns3="160d07fa-e8e2-469f-af56-5ddc408bbda4" targetNamespace="http://schemas.microsoft.com/office/2006/metadata/properties" ma:root="true" ma:fieldsID="e0cea270b10a274e2171dab8ac8f4c1c" ns2:_="" ns3:_="">
    <xsd:import namespace="a6dabcd8-4771-4ff2-a629-ae2997056174"/>
    <xsd:import namespace="160d07fa-e8e2-469f-af56-5ddc408bbda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dabcd8-4771-4ff2-a629-ae29970561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0d07fa-e8e2-469f-af56-5ddc408bbd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Props1.xml><?xml version="1.0" encoding="utf-8"?>
<ds:datastoreItem xmlns:ds="http://schemas.openxmlformats.org/officeDocument/2006/customXml" ds:itemID="{2E70F117-480E-4DF1-8A8C-887313500433}"/>
</file>

<file path=customXml/itemProps2.xml><?xml version="1.0" encoding="utf-8"?>
<ds:datastoreItem xmlns:ds="http://schemas.openxmlformats.org/officeDocument/2006/customXml" ds:itemID="{D59107C5-B401-4A16-BB12-3D243B9D13F0}">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efb98dbe-6680-48eb-ac67-85b3a61e7855"/>
    <ds:schemaRef ds:uri="http://schemas.microsoft.com/sharepoint/v3/fields"/>
    <ds:schemaRef ds:uri="eecedeb9-13b3-4e62-b003-046c92e1668a"/>
    <ds:schemaRef ds:uri="http://www.w3.org/XML/1998/namespace"/>
    <ds:schemaRef ds:uri="http://purl.org/dc/dcmitype/"/>
  </ds:schemaRefs>
</ds:datastoreItem>
</file>

<file path=customXml/itemProps3.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4.xml><?xml version="1.0" encoding="utf-8"?>
<ds:datastoreItem xmlns:ds="http://schemas.openxmlformats.org/officeDocument/2006/customXml" ds:itemID="{215976EE-BC0E-49E4-8A34-08E2478D0010}">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version control</vt:lpstr>
      <vt:lpstr>Guidance</vt:lpstr>
      <vt:lpstr>Option summary</vt:lpstr>
      <vt:lpstr>Fixed data</vt:lpstr>
      <vt:lpstr>Baseline Workings</vt:lpstr>
      <vt:lpstr>Option 1 (Baseline)</vt:lpstr>
      <vt:lpstr>Option 2</vt:lpstr>
      <vt:lpstr>Option 2 Workings</vt:lpstr>
      <vt:lpstr>'Option 1 (Baseline)'!Print_Area</vt:lpstr>
      <vt:lpstr>'Option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Simpson, Alannah</cp:lastModifiedBy>
  <cp:lastPrinted>2015-10-02T14:59:32Z</cp:lastPrinted>
  <dcterms:created xsi:type="dcterms:W3CDTF">2012-02-15T20:11:21Z</dcterms:created>
  <dcterms:modified xsi:type="dcterms:W3CDTF">2021-06-24T16:12:52Z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0x0101001C94AB13165D954F9B02BC5236DDE171</vt:lpwstr>
  </property>
</Properties>
</file>